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2A7BFD01-A717-4052-89BB-90384A75D183}" xr6:coauthVersionLast="47" xr6:coauthVersionMax="47" xr10:uidLastSave="{00000000-0000-0000-0000-000000000000}"/>
  <bookViews>
    <workbookView xWindow="-120" yWindow="-120" windowWidth="38640" windowHeight="21060" xr2:uid="{A5987127-2008-4A5B-9B52-8C430541470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I7" i="2"/>
  <c r="H7" i="2"/>
  <c r="F7" i="2"/>
  <c r="E7" i="2"/>
  <c r="D7" i="2"/>
  <c r="C7" i="2"/>
  <c r="G7" i="2"/>
  <c r="C5" i="2"/>
  <c r="G5" i="2"/>
  <c r="C31" i="2"/>
  <c r="G31" i="2"/>
  <c r="G14" i="2"/>
  <c r="J14" i="2"/>
  <c r="J16" i="2" s="1"/>
  <c r="I14" i="2"/>
  <c r="I16" i="2" s="1"/>
  <c r="H14" i="2"/>
  <c r="H16" i="2" s="1"/>
  <c r="F14" i="2"/>
  <c r="F16" i="2" s="1"/>
  <c r="E14" i="2"/>
  <c r="E16" i="2" s="1"/>
  <c r="D14" i="2"/>
  <c r="D16" i="2" s="1"/>
  <c r="C14" i="2"/>
  <c r="C16" i="2" s="1"/>
  <c r="J7" i="1"/>
  <c r="J6" i="1"/>
  <c r="J5" i="1"/>
  <c r="J3" i="1"/>
  <c r="J4" i="1"/>
  <c r="G33" i="2" l="1"/>
  <c r="C23" i="2"/>
  <c r="C34" i="2"/>
  <c r="D23" i="2"/>
  <c r="D34" i="2"/>
  <c r="E23" i="2"/>
  <c r="E34" i="2"/>
  <c r="F23" i="2"/>
  <c r="F34" i="2"/>
  <c r="H23" i="2"/>
  <c r="H34" i="2"/>
  <c r="I23" i="2"/>
  <c r="I34" i="2"/>
  <c r="J23" i="2"/>
  <c r="J34" i="2"/>
  <c r="G16" i="2"/>
  <c r="G23" i="2" l="1"/>
  <c r="G34" i="2"/>
  <c r="J35" i="2"/>
  <c r="J26" i="2"/>
  <c r="I35" i="2"/>
  <c r="I26" i="2"/>
  <c r="H35" i="2"/>
  <c r="H26" i="2"/>
  <c r="F35" i="2"/>
  <c r="F26" i="2"/>
  <c r="E35" i="2"/>
  <c r="E26" i="2"/>
  <c r="D35" i="2"/>
  <c r="D26" i="2"/>
  <c r="C26" i="2"/>
  <c r="C35" i="2"/>
  <c r="C36" i="2" l="1"/>
  <c r="C28" i="2"/>
  <c r="C30" i="2" s="1"/>
  <c r="D36" i="2"/>
  <c r="D28" i="2"/>
  <c r="D30" i="2" s="1"/>
  <c r="E36" i="2"/>
  <c r="E28" i="2"/>
  <c r="E30" i="2" s="1"/>
  <c r="F36" i="2"/>
  <c r="F28" i="2"/>
  <c r="F30" i="2" s="1"/>
  <c r="H36" i="2"/>
  <c r="H28" i="2"/>
  <c r="H30" i="2" s="1"/>
  <c r="I36" i="2"/>
  <c r="I28" i="2"/>
  <c r="I30" i="2" s="1"/>
  <c r="J36" i="2"/>
  <c r="J28" i="2"/>
  <c r="J30" i="2" s="1"/>
  <c r="G35" i="2"/>
  <c r="G26" i="2"/>
  <c r="G36" i="2" l="1"/>
  <c r="G28" i="2"/>
  <c r="G30" i="2" s="1"/>
</calcChain>
</file>

<file path=xl/sharedStrings.xml><?xml version="1.0" encoding="utf-8"?>
<sst xmlns="http://schemas.openxmlformats.org/spreadsheetml/2006/main" count="57" uniqueCount="53">
  <si>
    <t>Visa</t>
  </si>
  <si>
    <t>numbers in mio USD</t>
  </si>
  <si>
    <t>Price</t>
  </si>
  <si>
    <t>Shares</t>
  </si>
  <si>
    <t>MC</t>
  </si>
  <si>
    <t>Cash</t>
  </si>
  <si>
    <t>Debt</t>
  </si>
  <si>
    <t>EV</t>
  </si>
  <si>
    <t>Main</t>
  </si>
  <si>
    <t>Q124</t>
  </si>
  <si>
    <t>Q224</t>
  </si>
  <si>
    <t>Q324</t>
  </si>
  <si>
    <t>Q424</t>
  </si>
  <si>
    <t>Q125</t>
  </si>
  <si>
    <t>FY19</t>
  </si>
  <si>
    <t>FY20</t>
  </si>
  <si>
    <t>FY21</t>
  </si>
  <si>
    <t>FY22</t>
  </si>
  <si>
    <t>FY23</t>
  </si>
  <si>
    <t>FY24</t>
  </si>
  <si>
    <t>Q225</t>
  </si>
  <si>
    <t>Q325</t>
  </si>
  <si>
    <t>Q425</t>
  </si>
  <si>
    <t>Services</t>
  </si>
  <si>
    <t>Data Processing</t>
  </si>
  <si>
    <t>International Transactions</t>
  </si>
  <si>
    <t>Other</t>
  </si>
  <si>
    <t>Client incentives</t>
  </si>
  <si>
    <t>Revenue</t>
  </si>
  <si>
    <t>Personel</t>
  </si>
  <si>
    <t>Marketing</t>
  </si>
  <si>
    <t>Network &amp; Processing</t>
  </si>
  <si>
    <t>Gross Profit</t>
  </si>
  <si>
    <t>Professional fees</t>
  </si>
  <si>
    <t>D&amp;A</t>
  </si>
  <si>
    <t>G&amp;A</t>
  </si>
  <si>
    <t>Litigation</t>
  </si>
  <si>
    <t>Operating Profit</t>
  </si>
  <si>
    <t>Interest Expense</t>
  </si>
  <si>
    <t>Interest Income</t>
  </si>
  <si>
    <t>Pretax Income</t>
  </si>
  <si>
    <t>Tax Expense</t>
  </si>
  <si>
    <t>Net Income</t>
  </si>
  <si>
    <t>EPS</t>
  </si>
  <si>
    <t>Revenue Growth</t>
  </si>
  <si>
    <t>Gross Margin</t>
  </si>
  <si>
    <t>Operating Margin</t>
  </si>
  <si>
    <t>Tax Rate</t>
  </si>
  <si>
    <t>Nominal Payment Volume</t>
  </si>
  <si>
    <t>Cash Volume</t>
  </si>
  <si>
    <t>Total Volume</t>
  </si>
  <si>
    <t>Visa Processed Transactions</t>
  </si>
  <si>
    <t>Take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</si>
</sst>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;\(#,##0\)"/>
    <numFmt numFmtId="165" formatCode="#,##0.00;\(#,##0.00\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5" fontId="0" fillId="0" borderId="0" xfId="0" applyNumberFormat="1"/>
    <xf numFmtId="9" fontId="0" fillId="0" borderId="0" xfId="1" applyFont="1"/>
    <xf numFmtId="9" fontId="2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C62C9-4F22-4685-B3C0-B2F22ABE54AE}">
  <dimension ref="A1:K7"/>
  <sheetViews>
    <sheetView tabSelected="1" topLeftCell="D1" zoomScale="200" zoomScaleNormal="200" workbookViewId="0">
      <selection activeCell="J3" sqref="J3"/>
    </sheetView>
  </sheetViews>
  <sheetFormatPr defaultRowHeight="15" x14ac:dyDescent="0.25"/>
  <cols>
    <col min="1" max="1" width="4.28515625" customWidth="1"/>
  </cols>
  <sheetData>
    <row r="1" spans="1:11" x14ac:dyDescent="0.25">
      <c r="A1" s="1" t="s">
        <v>0</v>
      </c>
    </row>
    <row r="2" spans="1:11" x14ac:dyDescent="0.25">
      <c r="A2" t="s">
        <v>1</v>
      </c>
      <c r="I2" t="s">
        <v>2</v>
      </c>
      <c r="J2">
        <v>334.9</v>
      </c>
    </row>
    <row r="3" spans="1:11" x14ac:dyDescent="0.25">
      <c r="I3" t="s">
        <v>3</v>
      </c>
      <c r="J3" s="2">
        <f>1723.362347+4.835384+120.338948+9.24064</f>
        <v>1857.777319</v>
      </c>
      <c r="K3" s="4" t="s">
        <v>13</v>
      </c>
    </row>
    <row r="4" spans="1:11" x14ac:dyDescent="0.25">
      <c r="I4" t="s">
        <v>4</v>
      </c>
      <c r="J4" s="2">
        <f>+J2*J3</f>
        <v>622169.62413309992</v>
      </c>
    </row>
    <row r="5" spans="1:11" x14ac:dyDescent="0.25">
      <c r="I5" t="s">
        <v>5</v>
      </c>
      <c r="J5" s="2">
        <f>12367+3112+1967</f>
        <v>17446</v>
      </c>
      <c r="K5" s="4" t="s">
        <v>13</v>
      </c>
    </row>
    <row r="6" spans="1:11" x14ac:dyDescent="0.25">
      <c r="I6" t="s">
        <v>6</v>
      </c>
      <c r="J6" s="2">
        <f>16680+3929</f>
        <v>20609</v>
      </c>
      <c r="K6" s="4" t="s">
        <v>13</v>
      </c>
    </row>
    <row r="7" spans="1:11" x14ac:dyDescent="0.25">
      <c r="I7" t="s">
        <v>7</v>
      </c>
      <c r="J7" s="2">
        <f>+J4-J5+J6</f>
        <v>625332.62413309992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CF3A-21E6-4AF4-A423-4EB81A3F5CBA}">
  <dimension ref="A1:AR634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" x14ac:dyDescent="0.25"/>
  <cols>
    <col min="1" max="1" width="5.42578125" bestFit="1" customWidth="1"/>
    <col min="2" max="2" width="25.5703125" customWidth="1"/>
  </cols>
  <sheetData>
    <row r="1" spans="1:44" x14ac:dyDescent="0.25">
      <c r="A1" s="3" t="s">
        <v>8</v>
      </c>
    </row>
    <row r="2" spans="1:44" x14ac:dyDescent="0.25"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  <c r="H2" s="4" t="s">
        <v>20</v>
      </c>
      <c r="I2" s="4" t="s">
        <v>21</v>
      </c>
      <c r="J2" s="4" t="s">
        <v>22</v>
      </c>
      <c r="L2" s="4" t="s">
        <v>14</v>
      </c>
      <c r="M2" s="4" t="s">
        <v>15</v>
      </c>
      <c r="N2" s="4" t="s">
        <v>16</v>
      </c>
      <c r="O2" s="4" t="s">
        <v>17</v>
      </c>
      <c r="P2" s="4" t="s">
        <v>18</v>
      </c>
      <c r="Q2" s="4" t="s">
        <v>19</v>
      </c>
    </row>
    <row r="3" spans="1:44" x14ac:dyDescent="0.25">
      <c r="B3" t="s">
        <v>48</v>
      </c>
      <c r="C3" s="2">
        <v>1570</v>
      </c>
      <c r="D3" s="2"/>
      <c r="E3" s="2"/>
      <c r="F3" s="2"/>
      <c r="G3" s="2">
        <v>1659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4" spans="1:44" x14ac:dyDescent="0.25">
      <c r="B4" t="s">
        <v>49</v>
      </c>
      <c r="C4" s="2">
        <v>155</v>
      </c>
      <c r="D4" s="2"/>
      <c r="E4" s="2"/>
      <c r="F4" s="2"/>
      <c r="G4" s="2">
        <v>150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</row>
    <row r="5" spans="1:44" x14ac:dyDescent="0.25">
      <c r="B5" t="s">
        <v>50</v>
      </c>
      <c r="C5" s="2">
        <f>+C3+C4</f>
        <v>1725</v>
      </c>
      <c r="D5" s="2"/>
      <c r="E5" s="2"/>
      <c r="F5" s="2"/>
      <c r="G5" s="2">
        <f>+G3+G4</f>
        <v>1809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</row>
    <row r="6" spans="1:44" x14ac:dyDescent="0.25">
      <c r="B6" t="s">
        <v>51</v>
      </c>
      <c r="C6" s="2">
        <v>57472</v>
      </c>
      <c r="D6" s="2"/>
      <c r="E6" s="2"/>
      <c r="F6" s="2"/>
      <c r="G6" s="2">
        <v>63797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</row>
    <row r="7" spans="1:44" x14ac:dyDescent="0.25">
      <c r="B7" t="s">
        <v>52</v>
      </c>
      <c r="C7" s="7">
        <f t="shared" ref="C7:F7" si="0">+C14/C6</f>
        <v>0.15022967706013363</v>
      </c>
      <c r="D7" s="7" t="e">
        <f t="shared" si="0"/>
        <v>#DIV/0!</v>
      </c>
      <c r="E7" s="7" t="e">
        <f t="shared" si="0"/>
        <v>#DIV/0!</v>
      </c>
      <c r="F7" s="7" t="e">
        <f t="shared" si="0"/>
        <v>#DIV/0!</v>
      </c>
      <c r="G7" s="7">
        <f>+G14/G6</f>
        <v>0.14906657052839475</v>
      </c>
      <c r="H7" s="7" t="e">
        <f t="shared" ref="H7:J7" si="1">+H14/H6</f>
        <v>#DIV/0!</v>
      </c>
      <c r="I7" s="7" t="e">
        <f t="shared" si="1"/>
        <v>#DIV/0!</v>
      </c>
      <c r="J7" s="7" t="e">
        <f t="shared" si="1"/>
        <v>#DIV/0!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</row>
    <row r="8" spans="1:44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</row>
    <row r="9" spans="1:44" x14ac:dyDescent="0.25">
      <c r="B9" t="s">
        <v>23</v>
      </c>
      <c r="C9" s="2">
        <v>3915</v>
      </c>
      <c r="D9" s="2"/>
      <c r="E9" s="2"/>
      <c r="F9" s="2"/>
      <c r="G9" s="2">
        <v>4208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</row>
    <row r="10" spans="1:44" x14ac:dyDescent="0.25">
      <c r="B10" t="s">
        <v>24</v>
      </c>
      <c r="C10" s="2">
        <v>4356</v>
      </c>
      <c r="D10" s="2"/>
      <c r="E10" s="2"/>
      <c r="F10" s="2"/>
      <c r="G10" s="2">
        <v>4745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</row>
    <row r="11" spans="1:44" x14ac:dyDescent="0.25">
      <c r="B11" t="s">
        <v>25</v>
      </c>
      <c r="C11" s="2">
        <v>3019</v>
      </c>
      <c r="D11" s="2"/>
      <c r="E11" s="2"/>
      <c r="F11" s="2"/>
      <c r="G11" s="2">
        <v>3442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</row>
    <row r="12" spans="1:44" x14ac:dyDescent="0.25">
      <c r="B12" t="s">
        <v>26</v>
      </c>
      <c r="C12" s="2">
        <v>692</v>
      </c>
      <c r="D12" s="2"/>
      <c r="E12" s="2"/>
      <c r="F12" s="2"/>
      <c r="G12" s="2">
        <v>912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</row>
    <row r="13" spans="1:44" x14ac:dyDescent="0.25">
      <c r="B13" t="s">
        <v>27</v>
      </c>
      <c r="C13" s="2">
        <v>-3348</v>
      </c>
      <c r="D13" s="2"/>
      <c r="E13" s="2"/>
      <c r="F13" s="2"/>
      <c r="G13" s="2">
        <v>-3797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</row>
    <row r="14" spans="1:44" x14ac:dyDescent="0.25">
      <c r="B14" s="1" t="s">
        <v>28</v>
      </c>
      <c r="C14" s="5">
        <f t="shared" ref="C14:F14" si="2">+SUM(C9:C13)</f>
        <v>8634</v>
      </c>
      <c r="D14" s="5">
        <f t="shared" si="2"/>
        <v>0</v>
      </c>
      <c r="E14" s="5">
        <f t="shared" si="2"/>
        <v>0</v>
      </c>
      <c r="F14" s="5">
        <f t="shared" si="2"/>
        <v>0</v>
      </c>
      <c r="G14" s="5">
        <f>+SUM(G9:G13)</f>
        <v>9510</v>
      </c>
      <c r="H14" s="5">
        <f t="shared" ref="H14:J14" si="3">+SUM(H9:H13)</f>
        <v>0</v>
      </c>
      <c r="I14" s="5">
        <f t="shared" si="3"/>
        <v>0</v>
      </c>
      <c r="J14" s="5">
        <f t="shared" si="3"/>
        <v>0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</row>
    <row r="15" spans="1:44" x14ac:dyDescent="0.25">
      <c r="B15" t="s">
        <v>31</v>
      </c>
      <c r="C15" s="2">
        <v>181</v>
      </c>
      <c r="D15" s="2"/>
      <c r="E15" s="2"/>
      <c r="F15" s="2"/>
      <c r="G15" s="2">
        <v>207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</row>
    <row r="16" spans="1:44" x14ac:dyDescent="0.25">
      <c r="B16" t="s">
        <v>32</v>
      </c>
      <c r="C16" s="2">
        <f>+C14-C15</f>
        <v>8453</v>
      </c>
      <c r="D16" s="2">
        <f t="shared" ref="D16:J16" si="4">+D14-D15</f>
        <v>0</v>
      </c>
      <c r="E16" s="2">
        <f t="shared" si="4"/>
        <v>0</v>
      </c>
      <c r="F16" s="2">
        <f t="shared" si="4"/>
        <v>0</v>
      </c>
      <c r="G16" s="2">
        <f t="shared" si="4"/>
        <v>9303</v>
      </c>
      <c r="H16" s="2">
        <f t="shared" si="4"/>
        <v>0</v>
      </c>
      <c r="I16" s="2">
        <f t="shared" si="4"/>
        <v>0</v>
      </c>
      <c r="J16" s="2">
        <f t="shared" si="4"/>
        <v>0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</row>
    <row r="17" spans="2:44" x14ac:dyDescent="0.25">
      <c r="B17" t="s">
        <v>29</v>
      </c>
      <c r="C17" s="2">
        <v>1479</v>
      </c>
      <c r="D17" s="2"/>
      <c r="E17" s="2"/>
      <c r="F17" s="2"/>
      <c r="G17" s="2">
        <v>1813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</row>
    <row r="18" spans="2:44" x14ac:dyDescent="0.25">
      <c r="B18" t="s">
        <v>30</v>
      </c>
      <c r="C18" s="2">
        <v>293</v>
      </c>
      <c r="D18" s="2"/>
      <c r="E18" s="2"/>
      <c r="F18" s="2"/>
      <c r="G18" s="2">
        <v>306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</row>
    <row r="19" spans="2:44" x14ac:dyDescent="0.25">
      <c r="B19" t="s">
        <v>33</v>
      </c>
      <c r="C19" s="2">
        <v>131</v>
      </c>
      <c r="D19" s="2"/>
      <c r="E19" s="2"/>
      <c r="F19" s="2"/>
      <c r="G19" s="2">
        <v>143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</row>
    <row r="20" spans="2:44" x14ac:dyDescent="0.25">
      <c r="B20" t="s">
        <v>34</v>
      </c>
      <c r="C20" s="2">
        <v>247</v>
      </c>
      <c r="D20" s="2"/>
      <c r="E20" s="2"/>
      <c r="F20" s="2"/>
      <c r="G20" s="2">
        <v>282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</row>
    <row r="21" spans="2:44" x14ac:dyDescent="0.25">
      <c r="B21" t="s">
        <v>35</v>
      </c>
      <c r="C21" s="2">
        <v>340</v>
      </c>
      <c r="D21" s="2"/>
      <c r="E21" s="2"/>
      <c r="F21" s="2"/>
      <c r="G21" s="2">
        <v>481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</row>
    <row r="22" spans="2:44" x14ac:dyDescent="0.25">
      <c r="B22" t="s">
        <v>36</v>
      </c>
      <c r="C22" s="2">
        <v>9</v>
      </c>
      <c r="D22" s="2"/>
      <c r="E22" s="2"/>
      <c r="F22" s="2"/>
      <c r="G22" s="2">
        <v>44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</row>
    <row r="23" spans="2:44" x14ac:dyDescent="0.25">
      <c r="B23" t="s">
        <v>37</v>
      </c>
      <c r="C23" s="2">
        <f t="shared" ref="C23:F23" si="5">+C16-SUM(C17:C22)</f>
        <v>5954</v>
      </c>
      <c r="D23" s="2">
        <f t="shared" si="5"/>
        <v>0</v>
      </c>
      <c r="E23" s="2">
        <f t="shared" si="5"/>
        <v>0</v>
      </c>
      <c r="F23" s="2">
        <f t="shared" si="5"/>
        <v>0</v>
      </c>
      <c r="G23" s="2">
        <f>+G16-SUM(G17:G22)</f>
        <v>6234</v>
      </c>
      <c r="H23" s="2">
        <f t="shared" ref="H23:J23" si="6">+H16-SUM(H17:H22)</f>
        <v>0</v>
      </c>
      <c r="I23" s="2">
        <f t="shared" si="6"/>
        <v>0</v>
      </c>
      <c r="J23" s="2">
        <f t="shared" si="6"/>
        <v>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</row>
    <row r="24" spans="2:44" x14ac:dyDescent="0.25">
      <c r="B24" t="s">
        <v>38</v>
      </c>
      <c r="C24" s="2">
        <v>187</v>
      </c>
      <c r="D24" s="2"/>
      <c r="E24" s="2"/>
      <c r="F24" s="2"/>
      <c r="G24" s="2">
        <v>182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</row>
    <row r="25" spans="2:44" x14ac:dyDescent="0.25">
      <c r="B25" t="s">
        <v>39</v>
      </c>
      <c r="C25" s="2">
        <v>275</v>
      </c>
      <c r="D25" s="2"/>
      <c r="E25" s="2"/>
      <c r="F25" s="2"/>
      <c r="G25" s="2">
        <v>148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</row>
    <row r="26" spans="2:44" x14ac:dyDescent="0.25">
      <c r="B26" t="s">
        <v>40</v>
      </c>
      <c r="C26" s="2">
        <f t="shared" ref="C26:F26" si="7">+C23-C24+C25</f>
        <v>6042</v>
      </c>
      <c r="D26" s="2">
        <f t="shared" si="7"/>
        <v>0</v>
      </c>
      <c r="E26" s="2">
        <f t="shared" si="7"/>
        <v>0</v>
      </c>
      <c r="F26" s="2">
        <f t="shared" si="7"/>
        <v>0</v>
      </c>
      <c r="G26" s="2">
        <f>+G23-G24+G25</f>
        <v>6200</v>
      </c>
      <c r="H26" s="2">
        <f t="shared" ref="H26:J26" si="8">+H23-H24+H25</f>
        <v>0</v>
      </c>
      <c r="I26" s="2">
        <f t="shared" si="8"/>
        <v>0</v>
      </c>
      <c r="J26" s="2">
        <f t="shared" si="8"/>
        <v>0</v>
      </c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</row>
    <row r="27" spans="2:44" x14ac:dyDescent="0.25">
      <c r="B27" t="s">
        <v>41</v>
      </c>
      <c r="C27" s="2">
        <v>1152</v>
      </c>
      <c r="D27" s="2"/>
      <c r="E27" s="2"/>
      <c r="F27" s="2"/>
      <c r="G27" s="2">
        <v>1081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</row>
    <row r="28" spans="2:44" x14ac:dyDescent="0.25">
      <c r="B28" t="s">
        <v>42</v>
      </c>
      <c r="C28" s="2">
        <f t="shared" ref="C28:F28" si="9">+C26-C27</f>
        <v>4890</v>
      </c>
      <c r="D28" s="2">
        <f t="shared" si="9"/>
        <v>0</v>
      </c>
      <c r="E28" s="2">
        <f t="shared" si="9"/>
        <v>0</v>
      </c>
      <c r="F28" s="2">
        <f t="shared" si="9"/>
        <v>0</v>
      </c>
      <c r="G28" s="2">
        <f>+G26-G27</f>
        <v>5119</v>
      </c>
      <c r="H28" s="2">
        <f t="shared" ref="H28:J28" si="10">+H26-H27</f>
        <v>0</v>
      </c>
      <c r="I28" s="2">
        <f t="shared" si="10"/>
        <v>0</v>
      </c>
      <c r="J28" s="2">
        <f t="shared" si="10"/>
        <v>0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</row>
    <row r="29" spans="2:4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</row>
    <row r="30" spans="2:44" x14ac:dyDescent="0.25">
      <c r="B30" t="s">
        <v>43</v>
      </c>
      <c r="C30" s="6">
        <f t="shared" ref="C30:F30" si="11">+C28/C31</f>
        <v>2.1270117442366248</v>
      </c>
      <c r="D30" s="6" t="e">
        <f t="shared" si="11"/>
        <v>#DIV/0!</v>
      </c>
      <c r="E30" s="6" t="e">
        <f t="shared" si="11"/>
        <v>#DIV/0!</v>
      </c>
      <c r="F30" s="6" t="e">
        <f t="shared" si="11"/>
        <v>#DIV/0!</v>
      </c>
      <c r="G30" s="6">
        <f>+G28/G31</f>
        <v>2.4146226415094341</v>
      </c>
      <c r="H30" s="6" t="e">
        <f t="shared" ref="H30:J30" si="12">+H28/H31</f>
        <v>#DIV/0!</v>
      </c>
      <c r="I30" s="6" t="e">
        <f t="shared" si="12"/>
        <v>#DIV/0!</v>
      </c>
      <c r="J30" s="6" t="e">
        <f t="shared" si="12"/>
        <v>#DIV/0!</v>
      </c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</row>
    <row r="31" spans="2:44" x14ac:dyDescent="0.25">
      <c r="B31" t="s">
        <v>3</v>
      </c>
      <c r="C31" s="2">
        <f>2045+245+9</f>
        <v>2299</v>
      </c>
      <c r="D31" s="2"/>
      <c r="E31" s="2"/>
      <c r="F31" s="2"/>
      <c r="G31" s="2">
        <f>1985+5+120+10</f>
        <v>2120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</row>
    <row r="32" spans="2:4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</row>
    <row r="33" spans="2:44" x14ac:dyDescent="0.25">
      <c r="B33" s="1" t="s">
        <v>44</v>
      </c>
      <c r="C33" s="5"/>
      <c r="D33" s="5"/>
      <c r="E33" s="5"/>
      <c r="F33" s="5"/>
      <c r="G33" s="8">
        <f>+G14/C14-1</f>
        <v>0.10145934676858936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</row>
    <row r="34" spans="2:44" x14ac:dyDescent="0.25">
      <c r="B34" t="s">
        <v>45</v>
      </c>
      <c r="C34" s="7">
        <f t="shared" ref="C34:F34" si="13">+C16/C14</f>
        <v>0.9790363678480426</v>
      </c>
      <c r="D34" s="7" t="e">
        <f t="shared" si="13"/>
        <v>#DIV/0!</v>
      </c>
      <c r="E34" s="7" t="e">
        <f t="shared" si="13"/>
        <v>#DIV/0!</v>
      </c>
      <c r="F34" s="7" t="e">
        <f t="shared" si="13"/>
        <v>#DIV/0!</v>
      </c>
      <c r="G34" s="7">
        <f>+G16/G14</f>
        <v>0.97823343848580446</v>
      </c>
      <c r="H34" s="7" t="e">
        <f>+H16/H14</f>
        <v>#DIV/0!</v>
      </c>
      <c r="I34" s="7" t="e">
        <f>+I16/I14</f>
        <v>#DIV/0!</v>
      </c>
      <c r="J34" s="7" t="e">
        <f>+J16/J14</f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2:44" x14ac:dyDescent="0.25">
      <c r="B35" t="s">
        <v>46</v>
      </c>
      <c r="C35" s="7">
        <f t="shared" ref="C35:F35" si="14">+C23/C14</f>
        <v>0.68959925874449846</v>
      </c>
      <c r="D35" s="7" t="e">
        <f t="shared" si="14"/>
        <v>#DIV/0!</v>
      </c>
      <c r="E35" s="7" t="e">
        <f t="shared" si="14"/>
        <v>#DIV/0!</v>
      </c>
      <c r="F35" s="7" t="e">
        <f t="shared" si="14"/>
        <v>#DIV/0!</v>
      </c>
      <c r="G35" s="7">
        <f>+G23/G14</f>
        <v>0.65552050473186119</v>
      </c>
      <c r="H35" s="7" t="e">
        <f t="shared" ref="H35:J35" si="15">+H23/H14</f>
        <v>#DIV/0!</v>
      </c>
      <c r="I35" s="7" t="e">
        <f t="shared" si="15"/>
        <v>#DIV/0!</v>
      </c>
      <c r="J35" s="7" t="e">
        <f t="shared" si="15"/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2:44" x14ac:dyDescent="0.25">
      <c r="B36" t="s">
        <v>47</v>
      </c>
      <c r="C36" s="7">
        <f t="shared" ref="C36:F36" si="16">+C27/C26</f>
        <v>0.1906653426017875</v>
      </c>
      <c r="D36" s="7" t="e">
        <f t="shared" si="16"/>
        <v>#DIV/0!</v>
      </c>
      <c r="E36" s="7" t="e">
        <f t="shared" si="16"/>
        <v>#DIV/0!</v>
      </c>
      <c r="F36" s="7" t="e">
        <f t="shared" si="16"/>
        <v>#DIV/0!</v>
      </c>
      <c r="G36" s="7">
        <f>+G27/G26</f>
        <v>0.17435483870967741</v>
      </c>
      <c r="H36" s="7" t="e">
        <f t="shared" ref="H36:J36" si="17">+H27/H26</f>
        <v>#DIV/0!</v>
      </c>
      <c r="I36" s="7" t="e">
        <f t="shared" si="17"/>
        <v>#DIV/0!</v>
      </c>
      <c r="J36" s="7" t="e">
        <f t="shared" si="17"/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2:4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</row>
    <row r="38" spans="2:4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</row>
    <row r="39" spans="2:4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</row>
    <row r="40" spans="2:4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</row>
    <row r="41" spans="2:4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</row>
    <row r="42" spans="2:4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</row>
    <row r="43" spans="2:4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</row>
    <row r="44" spans="2:4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</row>
    <row r="45" spans="2:4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</row>
    <row r="46" spans="2:4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</row>
    <row r="47" spans="2:4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</row>
    <row r="48" spans="2:4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</row>
    <row r="49" spans="3:4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</row>
    <row r="50" spans="3:4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</row>
    <row r="51" spans="3:4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spans="3:4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spans="3:4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spans="3:4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spans="3:4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spans="3:4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spans="3:4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spans="3:4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spans="3:4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spans="3:4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spans="3:4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spans="3:4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spans="3:4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spans="3:4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spans="3:4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spans="3:4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spans="3:4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spans="3:4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spans="3:4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spans="3:4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spans="3:4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spans="3:4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spans="3:4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spans="3:4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spans="3:4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spans="3:4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spans="3:4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spans="3:4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spans="3:4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spans="3:4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spans="3:4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spans="3:4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spans="3:4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spans="3:4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spans="3:4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spans="3:4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spans="3:4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spans="3:4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spans="3:4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spans="3:4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spans="3:4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spans="3:4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spans="3:4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spans="3:4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spans="3:4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spans="3:4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spans="3:4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spans="3:4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spans="3:4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spans="3:4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spans="3:4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spans="3:4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spans="3:4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spans="3:4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spans="3:4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spans="3:4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spans="3:4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spans="3:4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spans="3:4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spans="3:4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spans="3:4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spans="3:4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spans="3:4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spans="3:4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spans="3:4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spans="3:4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spans="3:4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spans="3:4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spans="3:4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spans="3:4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spans="3:4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spans="3:4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spans="3:4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spans="3:4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spans="3:4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spans="3:4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spans="3:4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spans="3:4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spans="3:4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spans="3:4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spans="3:4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spans="3:4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spans="3:4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spans="3:4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spans="3:4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spans="3:4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spans="3:4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spans="3:4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spans="3:4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spans="3:4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spans="3:4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spans="3:4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spans="3:4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spans="3:4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spans="3:4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spans="3:4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spans="3:4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spans="3:4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spans="3:4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spans="3:4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spans="3:4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spans="3:4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spans="3:4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spans="3:4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spans="3:4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spans="3:4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spans="3:4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spans="3:4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spans="3:4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spans="3:4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spans="3:4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spans="3:4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spans="3:4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spans="3:4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spans="3:4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spans="3:4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spans="3:4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spans="3:4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spans="3:4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spans="3:4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spans="3:4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spans="3:4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spans="3:4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spans="3:4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spans="3:4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spans="3:4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spans="3:4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spans="3:4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spans="3:4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spans="3:4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spans="3:4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spans="3:4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spans="3:4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spans="3:4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spans="3:4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spans="3:4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spans="3:4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spans="3:4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spans="3:4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spans="3:4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spans="3:4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spans="3:4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spans="3:4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spans="3:4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spans="3:4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spans="3:4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spans="3:4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spans="3:4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spans="3:4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spans="3:4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spans="3:4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spans="3:4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spans="3:4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spans="3:4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spans="3:4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spans="3:4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spans="3:4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spans="3:4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spans="3:4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spans="3:4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spans="3:4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spans="3:4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spans="3:4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spans="3:4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spans="3:4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spans="3:4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spans="3:4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spans="3:4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spans="3:4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spans="3:4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spans="3:4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spans="3:4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spans="3:4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spans="3:4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spans="3:4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spans="3:4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spans="3:4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spans="3:4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spans="3:4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spans="3:4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spans="3:4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spans="3:4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spans="3:4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spans="3:4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spans="3:4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spans="3:4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spans="3:4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spans="3:4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spans="3:4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spans="3:4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spans="3:4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spans="3:4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spans="3:4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spans="3:4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spans="3:4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spans="3:4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spans="3:4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spans="3:4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spans="3:4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</row>
    <row r="250" spans="3:4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</row>
    <row r="251" spans="3:4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</row>
    <row r="252" spans="3:4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</row>
    <row r="253" spans="3:4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</row>
    <row r="254" spans="3:4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</row>
    <row r="255" spans="3:4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</row>
    <row r="256" spans="3:4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</row>
    <row r="257" spans="3:4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</row>
    <row r="258" spans="3:4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</row>
    <row r="259" spans="3:4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</row>
    <row r="260" spans="3:4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</row>
    <row r="261" spans="3:4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</row>
    <row r="262" spans="3:4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</row>
    <row r="263" spans="3:4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</row>
    <row r="264" spans="3:4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</row>
    <row r="265" spans="3:4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</row>
    <row r="266" spans="3:4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</row>
    <row r="267" spans="3:4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</row>
    <row r="268" spans="3:4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</row>
    <row r="269" spans="3:4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</row>
    <row r="270" spans="3:4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</row>
    <row r="271" spans="3:4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</row>
    <row r="272" spans="3:4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</row>
    <row r="273" spans="3:4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</row>
    <row r="274" spans="3:4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</row>
    <row r="275" spans="3:4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</row>
    <row r="276" spans="3:4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</row>
    <row r="277" spans="3:4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</row>
    <row r="278" spans="3:4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</row>
    <row r="279" spans="3:4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</row>
    <row r="280" spans="3:4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</row>
    <row r="281" spans="3:4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</row>
    <row r="282" spans="3:4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</row>
    <row r="283" spans="3:4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</row>
    <row r="284" spans="3:4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</row>
    <row r="285" spans="3:4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</row>
    <row r="286" spans="3:4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</row>
    <row r="287" spans="3:4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</row>
    <row r="288" spans="3:4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</row>
    <row r="289" spans="3:4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</row>
    <row r="290" spans="3:4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</row>
    <row r="291" spans="3:4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</row>
    <row r="292" spans="3:4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</row>
    <row r="293" spans="3:4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</row>
    <row r="294" spans="3:4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</row>
    <row r="295" spans="3:4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</row>
    <row r="296" spans="3:4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</row>
    <row r="297" spans="3:4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</row>
    <row r="298" spans="3:4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</row>
    <row r="299" spans="3:4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</row>
    <row r="300" spans="3:4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</row>
    <row r="301" spans="3:4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</row>
    <row r="302" spans="3:4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</row>
    <row r="303" spans="3:4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</row>
    <row r="304" spans="3:4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</row>
    <row r="305" spans="3:4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</row>
    <row r="306" spans="3:4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</row>
    <row r="307" spans="3:4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</row>
    <row r="308" spans="3:4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</row>
    <row r="309" spans="3:4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</row>
    <row r="310" spans="3:4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</row>
    <row r="311" spans="3:4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</row>
    <row r="312" spans="3:4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</row>
    <row r="313" spans="3:4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</row>
    <row r="314" spans="3:4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</row>
    <row r="315" spans="3:4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</row>
    <row r="316" spans="3:4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</row>
    <row r="317" spans="3:4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</row>
    <row r="318" spans="3:4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</row>
    <row r="319" spans="3:4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</row>
    <row r="320" spans="3:4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</row>
    <row r="321" spans="3:4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</row>
    <row r="322" spans="3:4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</row>
    <row r="323" spans="3:4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</row>
    <row r="324" spans="3:4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</row>
    <row r="325" spans="3:4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</row>
    <row r="326" spans="3:4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</row>
    <row r="327" spans="3:4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</row>
    <row r="328" spans="3:4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</row>
    <row r="329" spans="3:4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</row>
    <row r="330" spans="3:4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</row>
    <row r="331" spans="3:4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</row>
    <row r="332" spans="3:4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</row>
    <row r="333" spans="3:4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</row>
    <row r="334" spans="3:4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</row>
    <row r="335" spans="3:4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</row>
    <row r="336" spans="3:4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</row>
    <row r="337" spans="3:4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</row>
    <row r="338" spans="3:4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</row>
    <row r="339" spans="3:4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</row>
    <row r="340" spans="3:4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</row>
    <row r="341" spans="3:4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</row>
    <row r="342" spans="3:4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</row>
    <row r="343" spans="3:4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</row>
    <row r="344" spans="3:4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</row>
    <row r="345" spans="3:4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</row>
    <row r="346" spans="3:4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</row>
    <row r="347" spans="3:4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</row>
    <row r="348" spans="3:4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</row>
    <row r="349" spans="3:4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</row>
    <row r="350" spans="3:4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</row>
    <row r="351" spans="3:4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</row>
    <row r="352" spans="3:4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</row>
    <row r="353" spans="3:4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</row>
    <row r="354" spans="3:4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</row>
    <row r="355" spans="3:4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</row>
    <row r="356" spans="3:4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</row>
    <row r="357" spans="3:4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</row>
    <row r="358" spans="3:4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</row>
    <row r="359" spans="3:4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</row>
    <row r="360" spans="3:4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</row>
    <row r="361" spans="3:4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</row>
    <row r="362" spans="3:4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</row>
    <row r="363" spans="3:4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</row>
    <row r="364" spans="3:4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</row>
    <row r="365" spans="3:4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</row>
    <row r="366" spans="3:4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</row>
    <row r="367" spans="3:4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</row>
    <row r="368" spans="3:4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</row>
    <row r="369" spans="3:4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</row>
    <row r="370" spans="3:4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</row>
    <row r="371" spans="3:4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</row>
    <row r="372" spans="3:4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</row>
    <row r="373" spans="3:4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</row>
    <row r="374" spans="3:4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</row>
    <row r="375" spans="3:4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</row>
    <row r="376" spans="3:4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</row>
    <row r="377" spans="3:4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</row>
    <row r="378" spans="3:4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</row>
    <row r="379" spans="3:4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</row>
    <row r="380" spans="3:4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</row>
    <row r="381" spans="3:4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</row>
    <row r="382" spans="3:4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</row>
    <row r="383" spans="3:4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</row>
    <row r="384" spans="3:4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</row>
    <row r="385" spans="3:4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</row>
    <row r="386" spans="3:4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</row>
    <row r="387" spans="3:4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</row>
    <row r="388" spans="3:4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</row>
    <row r="389" spans="3:4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</row>
    <row r="390" spans="3:4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</row>
    <row r="391" spans="3:4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</row>
    <row r="392" spans="3:4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</row>
    <row r="393" spans="3:4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</row>
    <row r="394" spans="3:4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</row>
    <row r="395" spans="3:4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</row>
    <row r="396" spans="3:4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</row>
    <row r="397" spans="3:4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</row>
    <row r="398" spans="3:4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</row>
    <row r="399" spans="3:4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</row>
    <row r="400" spans="3:4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</row>
    <row r="401" spans="3:4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</row>
    <row r="402" spans="3:4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</row>
    <row r="403" spans="3:4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</row>
    <row r="404" spans="3:4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</row>
    <row r="405" spans="3:4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</row>
    <row r="406" spans="3:4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</row>
    <row r="407" spans="3:4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</row>
    <row r="408" spans="3:4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</row>
    <row r="409" spans="3:4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</row>
    <row r="410" spans="3:4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</row>
    <row r="411" spans="3:4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</row>
    <row r="412" spans="3:4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</row>
    <row r="413" spans="3:4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</row>
    <row r="414" spans="3:4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</row>
    <row r="415" spans="3:4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</row>
    <row r="416" spans="3:4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</row>
    <row r="417" spans="3:4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</row>
    <row r="418" spans="3:4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</row>
    <row r="419" spans="3:4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</row>
    <row r="420" spans="3:4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</row>
    <row r="421" spans="3:4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</row>
    <row r="422" spans="3:4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</row>
    <row r="423" spans="3:4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</row>
    <row r="424" spans="3:4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</row>
    <row r="425" spans="3:4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</row>
    <row r="426" spans="3:4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</row>
    <row r="427" spans="3:4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</row>
    <row r="428" spans="3:4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</row>
    <row r="429" spans="3:4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</row>
    <row r="430" spans="3:4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</row>
    <row r="431" spans="3:4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</row>
    <row r="432" spans="3:4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</row>
    <row r="433" spans="3:4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</row>
    <row r="434" spans="3:4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</row>
    <row r="435" spans="3:4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</row>
    <row r="436" spans="3:4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</row>
    <row r="437" spans="3:4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</row>
    <row r="438" spans="3:4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</row>
    <row r="439" spans="3:4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</row>
    <row r="440" spans="3:4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</row>
    <row r="441" spans="3:4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</row>
    <row r="442" spans="3:4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</row>
    <row r="443" spans="3:4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</row>
    <row r="444" spans="3:4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</row>
    <row r="445" spans="3:4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</row>
    <row r="446" spans="3:4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</row>
    <row r="447" spans="3:4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</row>
    <row r="448" spans="3:4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</row>
    <row r="449" spans="3:4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</row>
    <row r="450" spans="3:4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</row>
    <row r="451" spans="3:4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</row>
    <row r="452" spans="3:4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</row>
    <row r="453" spans="3:4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</row>
    <row r="454" spans="3:4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</row>
    <row r="455" spans="3:4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</row>
    <row r="456" spans="3:4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</row>
    <row r="457" spans="3:4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</row>
    <row r="458" spans="3:4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</row>
    <row r="459" spans="3:4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</row>
    <row r="460" spans="3:4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</row>
    <row r="461" spans="3:4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</row>
    <row r="462" spans="3:4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</row>
    <row r="463" spans="3:4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</row>
    <row r="464" spans="3:4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</row>
    <row r="465" spans="3:4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</row>
    <row r="466" spans="3:4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</row>
    <row r="467" spans="3:4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</row>
    <row r="468" spans="3:4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</row>
    <row r="469" spans="3:4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</row>
    <row r="470" spans="3:4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</row>
    <row r="471" spans="3:4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</row>
    <row r="472" spans="3:4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</row>
    <row r="473" spans="3:4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</row>
    <row r="474" spans="3:4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</row>
    <row r="475" spans="3:4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</row>
    <row r="476" spans="3:4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</row>
    <row r="477" spans="3:4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</row>
    <row r="478" spans="3:4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</row>
    <row r="479" spans="3:4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</row>
    <row r="480" spans="3:4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</row>
    <row r="481" spans="3:4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</row>
    <row r="482" spans="3:4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</row>
    <row r="483" spans="3:4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</row>
    <row r="484" spans="3:4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</row>
    <row r="485" spans="3:4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</row>
    <row r="486" spans="3:4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</row>
    <row r="487" spans="3:4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</row>
    <row r="488" spans="3:4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</row>
    <row r="489" spans="3:4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</row>
    <row r="490" spans="3:4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</row>
    <row r="491" spans="3:4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</row>
    <row r="492" spans="3:4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</row>
    <row r="493" spans="3:4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</row>
    <row r="494" spans="3:4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</row>
    <row r="495" spans="3:4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</row>
    <row r="496" spans="3:4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</row>
    <row r="497" spans="3:4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</row>
    <row r="498" spans="3:4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</row>
    <row r="499" spans="3:4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</row>
    <row r="500" spans="3:4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</row>
    <row r="501" spans="3:4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</row>
    <row r="502" spans="3:4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</row>
    <row r="503" spans="3:4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</row>
    <row r="504" spans="3:4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</row>
    <row r="505" spans="3:4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</row>
    <row r="506" spans="3:4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</row>
    <row r="507" spans="3:4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</row>
    <row r="508" spans="3:4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</row>
    <row r="509" spans="3:4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</row>
    <row r="510" spans="3:4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</row>
    <row r="511" spans="3:4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</row>
    <row r="512" spans="3:4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</row>
    <row r="513" spans="3:4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</row>
    <row r="514" spans="3:4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</row>
    <row r="515" spans="3:4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</row>
    <row r="516" spans="3:4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</row>
    <row r="517" spans="3:4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</row>
    <row r="518" spans="3:4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</row>
    <row r="519" spans="3:4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</row>
    <row r="520" spans="3:4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</row>
    <row r="521" spans="3:4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</row>
    <row r="522" spans="3:4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</row>
    <row r="523" spans="3:4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</row>
    <row r="524" spans="3:4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</row>
    <row r="525" spans="3:4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</row>
    <row r="526" spans="3:4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</row>
    <row r="527" spans="3:4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</row>
    <row r="528" spans="3:4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</row>
    <row r="529" spans="3:4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</row>
    <row r="530" spans="3:4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</row>
    <row r="531" spans="3:4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</row>
    <row r="532" spans="3:4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</row>
    <row r="533" spans="3:4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</row>
    <row r="534" spans="3:4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</row>
    <row r="535" spans="3:44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</row>
    <row r="536" spans="3:44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</row>
    <row r="537" spans="3:44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</row>
    <row r="538" spans="3:44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</row>
    <row r="539" spans="3:44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</row>
    <row r="540" spans="3:44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</row>
    <row r="541" spans="3:44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</row>
    <row r="542" spans="3:44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</row>
    <row r="543" spans="3:44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</row>
    <row r="544" spans="3:44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</row>
    <row r="545" spans="3:44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</row>
    <row r="546" spans="3:44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</row>
    <row r="547" spans="3:44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</row>
    <row r="548" spans="3:44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</row>
    <row r="549" spans="3:44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</row>
    <row r="550" spans="3:44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</row>
    <row r="551" spans="3:44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</row>
    <row r="552" spans="3:44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</row>
    <row r="553" spans="3:44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</row>
    <row r="554" spans="3:44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</row>
    <row r="555" spans="3:44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</row>
    <row r="556" spans="3:44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</row>
    <row r="557" spans="3:44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</row>
    <row r="558" spans="3:44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</row>
    <row r="559" spans="3:44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</row>
    <row r="560" spans="3:44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</row>
    <row r="561" spans="3:44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</row>
    <row r="562" spans="3:44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</row>
    <row r="563" spans="3:44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</row>
    <row r="564" spans="3:44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</row>
    <row r="565" spans="3:44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</row>
    <row r="566" spans="3:44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</row>
    <row r="567" spans="3:44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</row>
    <row r="568" spans="3:44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</row>
    <row r="569" spans="3:44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</row>
    <row r="570" spans="3:44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</row>
    <row r="571" spans="3:44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</row>
    <row r="572" spans="3:44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</row>
    <row r="573" spans="3:44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</row>
    <row r="574" spans="3:44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</row>
    <row r="575" spans="3:44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</row>
    <row r="576" spans="3:44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</row>
    <row r="577" spans="3:44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</row>
    <row r="578" spans="3:44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</row>
    <row r="579" spans="3:44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</row>
    <row r="580" spans="3:44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</row>
    <row r="581" spans="3:44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</row>
    <row r="582" spans="3:44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</row>
    <row r="583" spans="3:44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</row>
    <row r="584" spans="3:44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</row>
    <row r="585" spans="3:44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</row>
    <row r="586" spans="3:44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</row>
    <row r="587" spans="3:44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</row>
    <row r="588" spans="3:44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</row>
    <row r="589" spans="3:44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</row>
    <row r="590" spans="3:44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</row>
    <row r="591" spans="3:44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</row>
    <row r="592" spans="3:44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</row>
    <row r="593" spans="3:44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</row>
    <row r="594" spans="3:44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</row>
    <row r="595" spans="3:44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</row>
    <row r="596" spans="3:44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</row>
    <row r="597" spans="3:44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</row>
    <row r="598" spans="3:44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</row>
    <row r="599" spans="3:44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</row>
    <row r="600" spans="3:44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</row>
    <row r="601" spans="3:44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</row>
    <row r="602" spans="3:44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</row>
    <row r="603" spans="3:44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</row>
    <row r="604" spans="3:44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</row>
    <row r="605" spans="3:44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</row>
    <row r="606" spans="3:44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</row>
    <row r="607" spans="3:44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</row>
    <row r="608" spans="3:44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</row>
    <row r="609" spans="3:44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</row>
    <row r="610" spans="3:44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</row>
    <row r="611" spans="3:44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</row>
    <row r="612" spans="3:44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</row>
    <row r="613" spans="3:44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</row>
    <row r="614" spans="3:44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</row>
    <row r="615" spans="3:44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</row>
    <row r="616" spans="3:44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</row>
    <row r="617" spans="3:44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</row>
    <row r="618" spans="3:44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</row>
    <row r="619" spans="3:44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</row>
    <row r="620" spans="3:44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</row>
    <row r="621" spans="3:44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</row>
    <row r="622" spans="3:44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</row>
    <row r="623" spans="3:44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</row>
    <row r="624" spans="3:44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</row>
    <row r="625" spans="3:44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</row>
    <row r="626" spans="3:44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</row>
    <row r="627" spans="3:44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</row>
    <row r="628" spans="3:44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</row>
    <row r="629" spans="3:44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</row>
    <row r="630" spans="3:44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</row>
    <row r="631" spans="3:44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</row>
    <row r="632" spans="3:44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</row>
    <row r="633" spans="3:44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</row>
    <row r="634" spans="3:44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</row>
  </sheetData>
  <hyperlinks>
    <hyperlink ref="A1" location="Main!A1" display="Main" xr:uid="{C629234C-D646-4973-8507-6ECE4C2197E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2025-04-13T10:20:04Z</dcterms:created>
  <dcterms:modified xsi:type="dcterms:W3CDTF">2025-08-11T16:50:36Z</dcterms:modified>
</cp:coreProperties>
</file>