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C577979-74B7-47DC-AEC6-06175647EBF9}" xr6:coauthVersionLast="47" xr6:coauthVersionMax="47" xr10:uidLastSave="{00000000-0000-0000-0000-000000000000}"/>
  <bookViews>
    <workbookView xWindow="225" yWindow="1950" windowWidth="38175" windowHeight="15240" xr2:uid="{BF6AB992-A367-41FE-B952-7A79782DC4D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2" l="1"/>
  <c r="F35" i="2"/>
  <c r="E35" i="2"/>
  <c r="D35" i="2"/>
  <c r="H35" i="2"/>
  <c r="G34" i="2"/>
  <c r="F34" i="2"/>
  <c r="E34" i="2"/>
  <c r="D34" i="2"/>
  <c r="H34" i="2"/>
  <c r="G33" i="2"/>
  <c r="F33" i="2"/>
  <c r="E33" i="2"/>
  <c r="D33" i="2"/>
  <c r="H33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32" i="2"/>
  <c r="F32" i="2"/>
  <c r="E32" i="2"/>
  <c r="H31" i="2"/>
  <c r="H30" i="2"/>
  <c r="H29" i="2"/>
  <c r="H28" i="2"/>
  <c r="H27" i="2"/>
  <c r="H32" i="2"/>
  <c r="F7" i="2"/>
  <c r="F6" i="2"/>
  <c r="G7" i="2"/>
  <c r="G6" i="2"/>
  <c r="H7" i="2"/>
  <c r="H6" i="2"/>
  <c r="J7" i="1"/>
  <c r="J6" i="1"/>
  <c r="G10" i="2"/>
  <c r="G15" i="2" s="1"/>
  <c r="G18" i="2" s="1"/>
  <c r="G20" i="2" s="1"/>
  <c r="G22" i="2" s="1"/>
  <c r="G24" i="2" s="1"/>
  <c r="F10" i="2"/>
  <c r="F15" i="2" s="1"/>
  <c r="F18" i="2" s="1"/>
  <c r="F20" i="2" s="1"/>
  <c r="F22" i="2" s="1"/>
  <c r="F24" i="2" s="1"/>
  <c r="E10" i="2"/>
  <c r="E15" i="2" s="1"/>
  <c r="E18" i="2" s="1"/>
  <c r="E20" i="2" s="1"/>
  <c r="E22" i="2" s="1"/>
  <c r="E24" i="2" s="1"/>
  <c r="H10" i="2"/>
  <c r="H15" i="2" s="1"/>
  <c r="H18" i="2" s="1"/>
  <c r="H20" i="2" s="1"/>
  <c r="H22" i="2" s="1"/>
  <c r="H24" i="2" s="1"/>
  <c r="J4" i="1"/>
</calcChain>
</file>

<file path=xl/sharedStrings.xml><?xml version="1.0" encoding="utf-8"?>
<sst xmlns="http://schemas.openxmlformats.org/spreadsheetml/2006/main" count="53" uniqueCount="49">
  <si>
    <t>Wolverine World Wide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</si>
  <si>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</si>
  <si>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</si>
  <si>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</si>
  <si>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</si>
  <si>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</si>
  <si>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</si>
  <si>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</si>
  <si>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</si>
  <si>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Notes</t>
  </si>
  <si>
    <t>casual footwear &amp; appereal, performance outdoor, athletic footwear</t>
  </si>
  <si>
    <t>Brands: Bates, Cat, Chaco, Harley-Davidson, Hush Puppies, Hytest</t>
  </si>
  <si>
    <t>Merrell, Saucony, Sweaty Betty and Wolverine</t>
  </si>
  <si>
    <t>Bought Brooks in 1981 but sold to Berkshire Hathaway in 1992 for 21 mio</t>
  </si>
  <si>
    <t>Main</t>
  </si>
  <si>
    <t>FY20</t>
  </si>
  <si>
    <t>FY21</t>
  </si>
  <si>
    <t>FY22</t>
  </si>
  <si>
    <t>FY23</t>
  </si>
  <si>
    <t>FY24</t>
  </si>
  <si>
    <t>Active Group</t>
  </si>
  <si>
    <t>Work Group</t>
  </si>
  <si>
    <t>Other</t>
  </si>
  <si>
    <t>Revenue</t>
  </si>
  <si>
    <t>COGS</t>
  </si>
  <si>
    <t>Gross Profit</t>
  </si>
  <si>
    <t>SG&amp;A</t>
  </si>
  <si>
    <t>Sales of businesses</t>
  </si>
  <si>
    <t>Asset impairments</t>
  </si>
  <si>
    <t>Operating Income</t>
  </si>
  <si>
    <t>Interest Expense</t>
  </si>
  <si>
    <t>Other Expenses</t>
  </si>
  <si>
    <t>Pretax Income</t>
  </si>
  <si>
    <t>Tax Expense</t>
  </si>
  <si>
    <t>Net Income</t>
  </si>
  <si>
    <t>Minority Share</t>
  </si>
  <si>
    <t>Net Income to Company</t>
  </si>
  <si>
    <t>EPS</t>
  </si>
  <si>
    <t>DTC</t>
  </si>
  <si>
    <t>Wholesale</t>
  </si>
  <si>
    <t>Active Group Growth</t>
  </si>
  <si>
    <t>Work Group Growth</t>
  </si>
  <si>
    <t>Other Growth</t>
  </si>
  <si>
    <t>DTC Growth</t>
  </si>
  <si>
    <t>Wholseale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</si>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</sst>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0" applyFont="1"/>
    <xf numFmtId="0" fontId="6" fillId="0" borderId="0" xfId="2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AD25-1E48-44DA-AE3E-8B8EB044DCF3}">
  <dimension ref="A1:K14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4257812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14.08</v>
      </c>
    </row>
    <row r="3" spans="1:11" x14ac:dyDescent="0.2">
      <c r="I3" s="2" t="s">
        <v>3</v>
      </c>
      <c r="J3" s="3">
        <v>80.371566000000001</v>
      </c>
      <c r="K3" s="4" t="s">
        <v>8</v>
      </c>
    </row>
    <row r="4" spans="1:11" x14ac:dyDescent="0.2">
      <c r="I4" s="2" t="s">
        <v>4</v>
      </c>
      <c r="J4" s="3">
        <f>+J2*J3</f>
        <v>1131.6316492799999</v>
      </c>
    </row>
    <row r="5" spans="1:11" x14ac:dyDescent="0.2">
      <c r="I5" s="2" t="s">
        <v>5</v>
      </c>
      <c r="J5" s="3">
        <v>152.1</v>
      </c>
      <c r="K5" s="4" t="s">
        <v>8</v>
      </c>
    </row>
    <row r="6" spans="1:11" x14ac:dyDescent="0.2">
      <c r="I6" s="2" t="s">
        <v>6</v>
      </c>
      <c r="J6" s="3">
        <f>10+70+568</f>
        <v>648</v>
      </c>
      <c r="K6" s="4" t="s">
        <v>8</v>
      </c>
    </row>
    <row r="7" spans="1:11" x14ac:dyDescent="0.2">
      <c r="I7" s="2" t="s">
        <v>7</v>
      </c>
      <c r="J7" s="3">
        <f>+J4-J5+J6</f>
        <v>1627.5316492799998</v>
      </c>
    </row>
    <row r="10" spans="1:11" x14ac:dyDescent="0.2">
      <c r="B10" s="5" t="s">
        <v>9</v>
      </c>
    </row>
    <row r="11" spans="1:11" x14ac:dyDescent="0.2">
      <c r="B11" s="2" t="s">
        <v>10</v>
      </c>
    </row>
    <row r="12" spans="1:11" x14ac:dyDescent="0.2">
      <c r="B12" s="2" t="s">
        <v>11</v>
      </c>
    </row>
    <row r="13" spans="1:11" x14ac:dyDescent="0.2">
      <c r="B13" s="2" t="s">
        <v>12</v>
      </c>
    </row>
    <row r="14" spans="1:11" x14ac:dyDescent="0.2">
      <c r="B14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E483-AC6A-456C-A62D-6F90DD190CC4}">
  <dimension ref="A1:AS515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32.7109375" style="2" customWidth="1"/>
    <col min="3" max="16384" width="9.140625" style="2"/>
  </cols>
  <sheetData>
    <row r="1" spans="1:45" x14ac:dyDescent="0.2">
      <c r="A1" s="6" t="s">
        <v>14</v>
      </c>
    </row>
    <row r="2" spans="1:45" x14ac:dyDescent="0.2"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</row>
    <row r="3" spans="1:45" x14ac:dyDescent="0.2">
      <c r="B3" s="2" t="s">
        <v>20</v>
      </c>
      <c r="C3" s="3"/>
      <c r="D3" s="3"/>
      <c r="E3" s="3"/>
      <c r="F3" s="3"/>
      <c r="G3" s="3">
        <v>1439.1</v>
      </c>
      <c r="H3" s="3">
        <v>1246.0999999999999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B4" s="2" t="s">
        <v>21</v>
      </c>
      <c r="C4" s="3"/>
      <c r="D4" s="3"/>
      <c r="E4" s="3"/>
      <c r="F4" s="3"/>
      <c r="G4" s="3">
        <v>480.6</v>
      </c>
      <c r="H4" s="3">
        <v>455.3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2">
      <c r="B5" s="2" t="s">
        <v>22</v>
      </c>
      <c r="C5" s="3"/>
      <c r="D5" s="3"/>
      <c r="E5" s="3"/>
      <c r="F5" s="3"/>
      <c r="G5" s="3">
        <v>323.2</v>
      </c>
      <c r="H5" s="3">
        <v>53.6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2">
      <c r="B6" s="2" t="s">
        <v>38</v>
      </c>
      <c r="C6" s="3"/>
      <c r="D6" s="3"/>
      <c r="E6" s="3"/>
      <c r="F6" s="3">
        <f>483.6+58.5+149.7</f>
        <v>691.8</v>
      </c>
      <c r="G6" s="3">
        <f>440+52+90.4</f>
        <v>582.4</v>
      </c>
      <c r="H6" s="3">
        <f>430.4+45.4+8.1</f>
        <v>483.9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2">
      <c r="B7" s="2" t="s">
        <v>39</v>
      </c>
      <c r="C7" s="3"/>
      <c r="D7" s="3"/>
      <c r="E7" s="3"/>
      <c r="F7" s="3">
        <f>1086.6+532+374.4</f>
        <v>1993</v>
      </c>
      <c r="G7" s="3">
        <f>999.1+428.6+232.8</f>
        <v>1660.5</v>
      </c>
      <c r="H7" s="3">
        <f>815.7+409.9+45.5</f>
        <v>1271.0999999999999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2">
      <c r="B8" s="1" t="s">
        <v>23</v>
      </c>
      <c r="C8" s="3"/>
      <c r="D8" s="7"/>
      <c r="E8" s="7"/>
      <c r="F8" s="7">
        <v>2684.8</v>
      </c>
      <c r="G8" s="7">
        <v>2242.9</v>
      </c>
      <c r="H8" s="7">
        <v>1755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2">
      <c r="B9" s="2" t="s">
        <v>24</v>
      </c>
      <c r="C9" s="3"/>
      <c r="D9" s="3"/>
      <c r="E9" s="3"/>
      <c r="F9" s="3">
        <v>1614.4</v>
      </c>
      <c r="G9" s="3">
        <v>1370.4</v>
      </c>
      <c r="H9" s="3">
        <v>973.5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2">
      <c r="B10" s="2" t="s">
        <v>25</v>
      </c>
      <c r="C10" s="3"/>
      <c r="D10" s="3"/>
      <c r="E10" s="3">
        <f t="shared" ref="E10:G10" si="0">+E8-E9</f>
        <v>0</v>
      </c>
      <c r="F10" s="3">
        <f t="shared" si="0"/>
        <v>1070.4000000000001</v>
      </c>
      <c r="G10" s="3">
        <f t="shared" si="0"/>
        <v>872.5</v>
      </c>
      <c r="H10" s="3">
        <f>+H8-H9</f>
        <v>781.5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2">
      <c r="B11" s="2" t="s">
        <v>26</v>
      </c>
      <c r="C11" s="3"/>
      <c r="D11" s="3"/>
      <c r="E11" s="3"/>
      <c r="F11" s="3">
        <v>906.4</v>
      </c>
      <c r="G11" s="3">
        <v>856.2</v>
      </c>
      <c r="H11" s="3">
        <v>690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2">
      <c r="B12" s="2" t="s">
        <v>27</v>
      </c>
      <c r="C12" s="3"/>
      <c r="D12" s="3"/>
      <c r="E12" s="3"/>
      <c r="F12" s="3">
        <v>-90</v>
      </c>
      <c r="G12" s="3">
        <v>-90.4</v>
      </c>
      <c r="H12" s="3">
        <v>-8.5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2">
      <c r="B13" s="2" t="s">
        <v>28</v>
      </c>
      <c r="C13" s="3"/>
      <c r="D13" s="3"/>
      <c r="E13" s="3"/>
      <c r="F13" s="3">
        <v>428.7</v>
      </c>
      <c r="G13" s="3">
        <v>185.3</v>
      </c>
      <c r="H13" s="3">
        <v>9.3000000000000007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2">
      <c r="B14" s="2" t="s">
        <v>22</v>
      </c>
      <c r="C14" s="3"/>
      <c r="D14" s="3"/>
      <c r="E14" s="3"/>
      <c r="F14" s="3">
        <v>33.700000000000003</v>
      </c>
      <c r="G14" s="3">
        <v>-10.4</v>
      </c>
      <c r="H14" s="3">
        <v>-10.3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2">
      <c r="B15" s="2" t="s">
        <v>29</v>
      </c>
      <c r="C15" s="3"/>
      <c r="D15" s="3"/>
      <c r="E15" s="3">
        <f t="shared" ref="E15:G15" si="1">+E10-SUM(E11:E14)</f>
        <v>0</v>
      </c>
      <c r="F15" s="3">
        <f t="shared" si="1"/>
        <v>-208.39999999999986</v>
      </c>
      <c r="G15" s="3">
        <f t="shared" si="1"/>
        <v>-68.200000000000159</v>
      </c>
      <c r="H15" s="3">
        <f>+H10-SUM(H11:H14)</f>
        <v>101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2">
      <c r="B16" s="2" t="s">
        <v>30</v>
      </c>
      <c r="C16" s="3"/>
      <c r="D16" s="3"/>
      <c r="E16" s="3"/>
      <c r="F16" s="3">
        <v>47.3</v>
      </c>
      <c r="G16" s="3">
        <v>63.5</v>
      </c>
      <c r="H16" s="3">
        <v>42.7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2">
      <c r="B17" s="2" t="s">
        <v>31</v>
      </c>
      <c r="C17" s="3"/>
      <c r="D17" s="3"/>
      <c r="E17" s="3"/>
      <c r="F17" s="3">
        <v>-2.8</v>
      </c>
      <c r="G17" s="3">
        <v>2.5</v>
      </c>
      <c r="H17" s="3">
        <v>-3.3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2">
      <c r="B18" s="2" t="s">
        <v>32</v>
      </c>
      <c r="C18" s="3"/>
      <c r="D18" s="3"/>
      <c r="E18" s="3">
        <f t="shared" ref="E18:G18" si="2">+E15-SUM(E16:E17)</f>
        <v>0</v>
      </c>
      <c r="F18" s="3">
        <f t="shared" si="2"/>
        <v>-252.89999999999986</v>
      </c>
      <c r="G18" s="3">
        <f t="shared" si="2"/>
        <v>-134.20000000000016</v>
      </c>
      <c r="H18" s="3">
        <f>+H15-SUM(H16:H17)</f>
        <v>61.599999999999994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2">
      <c r="B19" s="2" t="s">
        <v>33</v>
      </c>
      <c r="C19" s="3"/>
      <c r="D19" s="3"/>
      <c r="E19" s="3"/>
      <c r="F19" s="3">
        <v>-63.8</v>
      </c>
      <c r="G19" s="3">
        <v>-95</v>
      </c>
      <c r="H19" s="3">
        <v>10.1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2">
      <c r="B20" s="2" t="s">
        <v>34</v>
      </c>
      <c r="C20" s="3"/>
      <c r="D20" s="3"/>
      <c r="E20" s="3">
        <f t="shared" ref="E20:G20" si="3">+E18-E19</f>
        <v>0</v>
      </c>
      <c r="F20" s="3">
        <f t="shared" si="3"/>
        <v>-189.09999999999985</v>
      </c>
      <c r="G20" s="3">
        <f t="shared" si="3"/>
        <v>-39.200000000000159</v>
      </c>
      <c r="H20" s="3">
        <f>+H18-H19</f>
        <v>51.499999999999993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2">
      <c r="B21" s="2" t="s">
        <v>35</v>
      </c>
      <c r="C21" s="3"/>
      <c r="D21" s="3"/>
      <c r="E21" s="3"/>
      <c r="F21" s="3">
        <v>-0.8</v>
      </c>
      <c r="G21" s="3">
        <v>0.4</v>
      </c>
      <c r="H21" s="3">
        <v>3.6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2">
      <c r="B22" s="2" t="s">
        <v>36</v>
      </c>
      <c r="C22" s="3"/>
      <c r="D22" s="3"/>
      <c r="E22" s="3">
        <f t="shared" ref="E22:G22" si="4">+E20-E21</f>
        <v>0</v>
      </c>
      <c r="F22" s="3">
        <f t="shared" si="4"/>
        <v>-188.29999999999984</v>
      </c>
      <c r="G22" s="3">
        <f t="shared" si="4"/>
        <v>-39.600000000000158</v>
      </c>
      <c r="H22" s="3">
        <f>+H20-H21</f>
        <v>47.899999999999991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2">
      <c r="B24" s="2" t="s">
        <v>37</v>
      </c>
      <c r="C24" s="3"/>
      <c r="D24" s="3"/>
      <c r="E24" s="8" t="e">
        <f t="shared" ref="E24:G24" si="5">+E22/E25</f>
        <v>#DIV/0!</v>
      </c>
      <c r="F24" s="8">
        <f t="shared" si="5"/>
        <v>-2.3626097867001232</v>
      </c>
      <c r="G24" s="8">
        <f t="shared" si="5"/>
        <v>-0.49874055415617324</v>
      </c>
      <c r="H24" s="8">
        <f>+H22/H25</f>
        <v>0.59874999999999989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2">
      <c r="B25" s="2" t="s">
        <v>3</v>
      </c>
      <c r="C25" s="3"/>
      <c r="D25" s="3"/>
      <c r="E25" s="3"/>
      <c r="F25" s="3">
        <v>79.7</v>
      </c>
      <c r="G25" s="3">
        <v>79.400000000000006</v>
      </c>
      <c r="H25" s="3">
        <v>80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2">
      <c r="B27" s="2" t="s">
        <v>40</v>
      </c>
      <c r="C27" s="3"/>
      <c r="D27" s="9" t="e">
        <f t="shared" ref="D27:G31" si="6">+D3/C3-1</f>
        <v>#DIV/0!</v>
      </c>
      <c r="E27" s="9" t="e">
        <f t="shared" si="6"/>
        <v>#DIV/0!</v>
      </c>
      <c r="F27" s="9" t="e">
        <f t="shared" si="6"/>
        <v>#DIV/0!</v>
      </c>
      <c r="G27" s="9" t="e">
        <f t="shared" si="6"/>
        <v>#DIV/0!</v>
      </c>
      <c r="H27" s="9">
        <f t="shared" ref="H27:H31" si="7">+H3/G3-1</f>
        <v>-0.1341115975262317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2">
      <c r="B28" s="2" t="s">
        <v>41</v>
      </c>
      <c r="C28" s="3"/>
      <c r="D28" s="9" t="e">
        <f t="shared" si="6"/>
        <v>#DIV/0!</v>
      </c>
      <c r="E28" s="9" t="e">
        <f t="shared" si="6"/>
        <v>#DIV/0!</v>
      </c>
      <c r="F28" s="9" t="e">
        <f t="shared" si="6"/>
        <v>#DIV/0!</v>
      </c>
      <c r="G28" s="9" t="e">
        <f t="shared" si="6"/>
        <v>#DIV/0!</v>
      </c>
      <c r="H28" s="9">
        <f t="shared" si="7"/>
        <v>-5.2642530170620039E-2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2">
      <c r="B29" s="2" t="s">
        <v>42</v>
      </c>
      <c r="C29" s="3"/>
      <c r="D29" s="9" t="e">
        <f t="shared" si="6"/>
        <v>#DIV/0!</v>
      </c>
      <c r="E29" s="9" t="e">
        <f t="shared" si="6"/>
        <v>#DIV/0!</v>
      </c>
      <c r="F29" s="9" t="e">
        <f t="shared" si="6"/>
        <v>#DIV/0!</v>
      </c>
      <c r="G29" s="9" t="e">
        <f t="shared" si="6"/>
        <v>#DIV/0!</v>
      </c>
      <c r="H29" s="9">
        <f t="shared" si="7"/>
        <v>-0.83415841584158412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2">
      <c r="B30" s="2" t="s">
        <v>43</v>
      </c>
      <c r="C30" s="3"/>
      <c r="D30" s="9" t="e">
        <f t="shared" si="6"/>
        <v>#DIV/0!</v>
      </c>
      <c r="E30" s="9" t="e">
        <f t="shared" si="6"/>
        <v>#DIV/0!</v>
      </c>
      <c r="F30" s="9" t="e">
        <f t="shared" si="6"/>
        <v>#DIV/0!</v>
      </c>
      <c r="G30" s="9">
        <f t="shared" si="6"/>
        <v>-0.15813819022838971</v>
      </c>
      <c r="H30" s="9">
        <f t="shared" si="7"/>
        <v>-0.16912774725274726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2">
      <c r="B31" s="2" t="s">
        <v>44</v>
      </c>
      <c r="C31" s="3"/>
      <c r="D31" s="9" t="e">
        <f t="shared" si="6"/>
        <v>#DIV/0!</v>
      </c>
      <c r="E31" s="9" t="e">
        <f t="shared" si="6"/>
        <v>#DIV/0!</v>
      </c>
      <c r="F31" s="9" t="e">
        <f t="shared" si="6"/>
        <v>#DIV/0!</v>
      </c>
      <c r="G31" s="9">
        <f t="shared" si="6"/>
        <v>-0.16683391871550424</v>
      </c>
      <c r="H31" s="9">
        <f t="shared" si="7"/>
        <v>-0.23450767841011744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2">
      <c r="B32" s="2" t="s">
        <v>45</v>
      </c>
      <c r="C32" s="3"/>
      <c r="D32" s="3"/>
      <c r="E32" s="10" t="e">
        <f t="shared" ref="E32:G32" si="8">+E8/D8-1</f>
        <v>#DIV/0!</v>
      </c>
      <c r="F32" s="10" t="e">
        <f t="shared" si="8"/>
        <v>#DIV/0!</v>
      </c>
      <c r="G32" s="10">
        <f t="shared" si="8"/>
        <v>-0.16459326579261024</v>
      </c>
      <c r="H32" s="10">
        <f>+H8/G8-1</f>
        <v>-0.21753087520620629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2">
      <c r="B33" s="2" t="s">
        <v>46</v>
      </c>
      <c r="C33" s="3"/>
      <c r="D33" s="9" t="e">
        <f t="shared" ref="D33:G33" si="9">+D10/D8</f>
        <v>#DIV/0!</v>
      </c>
      <c r="E33" s="9" t="e">
        <f t="shared" si="9"/>
        <v>#DIV/0!</v>
      </c>
      <c r="F33" s="9">
        <f t="shared" si="9"/>
        <v>0.39868891537544698</v>
      </c>
      <c r="G33" s="9">
        <f t="shared" si="9"/>
        <v>0.38900530563110258</v>
      </c>
      <c r="H33" s="9">
        <f>+H10/H8</f>
        <v>0.44529914529914527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2">
      <c r="B34" s="2" t="s">
        <v>47</v>
      </c>
      <c r="C34" s="3"/>
      <c r="D34" s="9" t="e">
        <f t="shared" ref="D34:G34" si="10">+D15/D8</f>
        <v>#DIV/0!</v>
      </c>
      <c r="E34" s="9" t="e">
        <f t="shared" si="10"/>
        <v>#DIV/0!</v>
      </c>
      <c r="F34" s="9">
        <f t="shared" si="10"/>
        <v>-7.7622169249106018E-2</v>
      </c>
      <c r="G34" s="9">
        <f t="shared" si="10"/>
        <v>-3.0407062285434105E-2</v>
      </c>
      <c r="H34" s="9">
        <f>+H15/H8</f>
        <v>5.7549857549857551E-2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2">
      <c r="B35" s="2" t="s">
        <v>48</v>
      </c>
      <c r="C35" s="3"/>
      <c r="D35" s="9" t="e">
        <f t="shared" ref="D35:G35" si="11">+D19/D18</f>
        <v>#DIV/0!</v>
      </c>
      <c r="E35" s="9" t="e">
        <f t="shared" si="11"/>
        <v>#DIV/0!</v>
      </c>
      <c r="F35" s="9">
        <f t="shared" si="11"/>
        <v>0.25227362593910652</v>
      </c>
      <c r="G35" s="9">
        <f t="shared" si="11"/>
        <v>0.70789865871833002</v>
      </c>
      <c r="H35" s="9">
        <f>+H19/H18</f>
        <v>0.16396103896103897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3:4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3:4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3:4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3:4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3:4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3:4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3:4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3:4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3:4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3:4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3:4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3:4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3:4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3:4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3:4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3:4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3:4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3:4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3:4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3:4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3:4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3:4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3:4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3:4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3:4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3:4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3:4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3:4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3:4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3:4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3:4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3:4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3:4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3:4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3:4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3:4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3:4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3:4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3:4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3:4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3:4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3:4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3:4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3:4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3:4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3:4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3:4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3:4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3:4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3:4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3:4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3:4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3:4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3:4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3:4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3:4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3:4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3:4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3:4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3:4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3:4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3:4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3:4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3:4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3:4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3:4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3:4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3:4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3:4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3:4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3:4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3:4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3:4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3:4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3:4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3:4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3:4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3:4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3:4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3:4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3:4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3:4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3:4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3:4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3:4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3:4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3:4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3:4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3:4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3:4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3:4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3:4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3:4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3:4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3:4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3:4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3:4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3:4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3:4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3:4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3:4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3:4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3:4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3:4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3:4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3:4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3:4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3:4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3:4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3:4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3:4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3:4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3:4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3:4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3:4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3:4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3:4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3:4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3:4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3:4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3:4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3:4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3:4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3:4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3:4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3:4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3:4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3:4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3:4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3:4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3:4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3:4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3:4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3:4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3:4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3:4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3:4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3:4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3:4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3:4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3:4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3:4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3:4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3:4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3:4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3:4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3:4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3:4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3:4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3:4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3:4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3:4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3:4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3:4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3:4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3:4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3:4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3:4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3:4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3:4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3:4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3:4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3:4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3:4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3:4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3:4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3:4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3:4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3:4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3:4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3:4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3:4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3:4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3:4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3:4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3:4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3:4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3:4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3:4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3:4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3:4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3:4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3:4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3:4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3:4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3:4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3:4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3:4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3:4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3:4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3:4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3:4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3:4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3:4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3:4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3:4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3:4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3:4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3:4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3:4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3:4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3:4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3:4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3:4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3:4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3:4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3:4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3:4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3:4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3:4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 spans="3:4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 spans="3:4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 spans="3:4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</row>
    <row r="262" spans="3:4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</row>
    <row r="263" spans="3:4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</row>
    <row r="264" spans="3:4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</row>
    <row r="265" spans="3:4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</row>
    <row r="266" spans="3:4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</row>
    <row r="267" spans="3:4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</row>
    <row r="268" spans="3:4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</row>
    <row r="269" spans="3:4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</row>
    <row r="270" spans="3:4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</row>
    <row r="271" spans="3:4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</row>
    <row r="272" spans="3:4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</row>
    <row r="273" spans="3:4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</row>
    <row r="274" spans="3:4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</row>
    <row r="275" spans="3:4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</row>
    <row r="276" spans="3:4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</row>
    <row r="277" spans="3:4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</row>
    <row r="278" spans="3:4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</row>
    <row r="279" spans="3:4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</row>
    <row r="280" spans="3:4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</row>
    <row r="281" spans="3:4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</row>
    <row r="282" spans="3:4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</row>
    <row r="283" spans="3:4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</row>
    <row r="284" spans="3:4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</row>
    <row r="285" spans="3:4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</row>
    <row r="286" spans="3:4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</row>
    <row r="287" spans="3:4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</row>
    <row r="288" spans="3:4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</row>
    <row r="289" spans="3:4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</row>
    <row r="290" spans="3:4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</row>
    <row r="291" spans="3:4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</row>
    <row r="292" spans="3:4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</row>
    <row r="293" spans="3:4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</row>
    <row r="294" spans="3:4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</row>
    <row r="295" spans="3:4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</row>
    <row r="296" spans="3:4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</row>
    <row r="297" spans="3:4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</row>
    <row r="298" spans="3:4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</row>
    <row r="299" spans="3:4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</row>
    <row r="300" spans="3:4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</row>
    <row r="301" spans="3:4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</row>
    <row r="302" spans="3:4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</row>
    <row r="303" spans="3:4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</row>
    <row r="304" spans="3:4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</row>
    <row r="305" spans="3:4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</row>
    <row r="306" spans="3:4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</row>
    <row r="307" spans="3:4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</row>
    <row r="308" spans="3:4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</row>
    <row r="309" spans="3:4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</row>
    <row r="310" spans="3:4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</row>
    <row r="311" spans="3:4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</row>
    <row r="312" spans="3:4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</row>
    <row r="313" spans="3:4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</row>
    <row r="314" spans="3:4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</row>
    <row r="315" spans="3:4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</row>
    <row r="316" spans="3:4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</row>
    <row r="317" spans="3:4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</row>
    <row r="318" spans="3:4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</row>
    <row r="319" spans="3:4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</row>
    <row r="320" spans="3:4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</row>
    <row r="321" spans="3:4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</row>
    <row r="322" spans="3:4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</row>
    <row r="323" spans="3:4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</row>
    <row r="324" spans="3:4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</row>
    <row r="325" spans="3:4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</row>
    <row r="326" spans="3:4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</row>
    <row r="327" spans="3:4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</row>
    <row r="328" spans="3:4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</row>
    <row r="329" spans="3:4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</row>
    <row r="330" spans="3:4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</row>
    <row r="331" spans="3:4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</row>
    <row r="332" spans="3:4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</row>
    <row r="333" spans="3:4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</row>
    <row r="334" spans="3:4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</row>
    <row r="335" spans="3:4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</row>
    <row r="336" spans="3:4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</row>
    <row r="337" spans="3:4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</row>
    <row r="338" spans="3:4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</row>
    <row r="339" spans="3:4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</row>
    <row r="340" spans="3:4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</row>
    <row r="341" spans="3:4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</row>
    <row r="342" spans="3:4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</row>
    <row r="343" spans="3:4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</row>
    <row r="344" spans="3:4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</row>
    <row r="345" spans="3:4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</row>
    <row r="346" spans="3:4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</row>
    <row r="347" spans="3:4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</row>
    <row r="348" spans="3:4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</row>
    <row r="349" spans="3:4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</row>
    <row r="350" spans="3:4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</row>
    <row r="351" spans="3:4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</row>
    <row r="352" spans="3:4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</row>
    <row r="353" spans="3:4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</row>
    <row r="354" spans="3:4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</row>
    <row r="355" spans="3:4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</row>
    <row r="356" spans="3:4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</row>
    <row r="357" spans="3:4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</row>
    <row r="358" spans="3:4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</row>
    <row r="359" spans="3:4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</row>
    <row r="360" spans="3:4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</row>
    <row r="361" spans="3:4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</row>
    <row r="362" spans="3:4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</row>
    <row r="363" spans="3:4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</row>
    <row r="364" spans="3:4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</row>
    <row r="365" spans="3:4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</row>
    <row r="366" spans="3:4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</row>
    <row r="367" spans="3:4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</row>
    <row r="368" spans="3:4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</row>
    <row r="369" spans="3:4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</row>
    <row r="370" spans="3:4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</row>
    <row r="371" spans="3:4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</row>
    <row r="372" spans="3:4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</row>
    <row r="373" spans="3:4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</row>
    <row r="374" spans="3:4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</row>
    <row r="375" spans="3:4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</row>
    <row r="376" spans="3:4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</row>
    <row r="377" spans="3:4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</row>
    <row r="378" spans="3:4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</row>
    <row r="379" spans="3:4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</row>
    <row r="380" spans="3:4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</row>
    <row r="381" spans="3:4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</row>
    <row r="382" spans="3:4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</row>
    <row r="383" spans="3:4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</row>
    <row r="384" spans="3:4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</row>
    <row r="385" spans="3:4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</row>
    <row r="386" spans="3:4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</row>
    <row r="387" spans="3:4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</row>
    <row r="388" spans="3:4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</row>
    <row r="389" spans="3:4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</row>
    <row r="390" spans="3:4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</row>
    <row r="391" spans="3:4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</row>
    <row r="392" spans="3:4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</row>
    <row r="393" spans="3:4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</row>
    <row r="394" spans="3:4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</row>
    <row r="395" spans="3:4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</row>
    <row r="396" spans="3:4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</row>
    <row r="397" spans="3:4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</row>
    <row r="398" spans="3:4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</row>
    <row r="399" spans="3:4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</row>
    <row r="400" spans="3:4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</row>
    <row r="401" spans="3:4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</row>
    <row r="402" spans="3:4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</row>
    <row r="403" spans="3:4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</row>
    <row r="404" spans="3:4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</row>
    <row r="405" spans="3:4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</row>
    <row r="406" spans="3:4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</row>
    <row r="407" spans="3:4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</row>
    <row r="408" spans="3:4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</row>
    <row r="409" spans="3:4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</row>
    <row r="410" spans="3:4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</row>
    <row r="411" spans="3:4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</row>
    <row r="412" spans="3:4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</row>
    <row r="413" spans="3:4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</row>
    <row r="414" spans="3:4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</row>
    <row r="415" spans="3:4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</row>
    <row r="416" spans="3:4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</row>
    <row r="417" spans="3:4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</row>
    <row r="418" spans="3:4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</row>
    <row r="419" spans="3:4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</row>
    <row r="420" spans="3:4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</row>
    <row r="421" spans="3:4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</row>
    <row r="422" spans="3:4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</row>
    <row r="423" spans="3:4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</row>
    <row r="424" spans="3:4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</row>
    <row r="425" spans="3:4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</row>
    <row r="426" spans="3:4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</row>
    <row r="427" spans="3:4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</row>
    <row r="428" spans="3:4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</row>
    <row r="429" spans="3:4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</row>
    <row r="430" spans="3:4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</row>
    <row r="431" spans="3:4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</row>
    <row r="432" spans="3:4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</row>
    <row r="433" spans="3:4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</row>
    <row r="434" spans="3:4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</row>
    <row r="435" spans="3:4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</row>
    <row r="436" spans="3:4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</row>
    <row r="437" spans="3:4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</row>
    <row r="438" spans="3:4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</row>
    <row r="439" spans="3:4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</row>
    <row r="440" spans="3:4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</row>
    <row r="441" spans="3:4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</row>
    <row r="442" spans="3:4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</row>
    <row r="443" spans="3:4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</row>
    <row r="444" spans="3:4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</row>
    <row r="445" spans="3:4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</row>
    <row r="446" spans="3:4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</row>
    <row r="447" spans="3:4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</row>
    <row r="448" spans="3:4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</row>
    <row r="449" spans="3:4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</row>
    <row r="450" spans="3:4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</row>
    <row r="451" spans="3:4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</row>
    <row r="452" spans="3:4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</row>
    <row r="453" spans="3:4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</row>
    <row r="454" spans="3:4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</row>
    <row r="455" spans="3:4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</row>
    <row r="456" spans="3:4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</row>
    <row r="457" spans="3:4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</row>
    <row r="458" spans="3:4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</row>
    <row r="459" spans="3:4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</row>
    <row r="460" spans="3:4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</row>
    <row r="461" spans="3:4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</row>
    <row r="462" spans="3:4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</row>
    <row r="463" spans="3:4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</row>
    <row r="464" spans="3:4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</row>
    <row r="465" spans="3:4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</row>
    <row r="466" spans="3:4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</row>
    <row r="467" spans="3:4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</row>
    <row r="468" spans="3:4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</row>
    <row r="469" spans="3:4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</row>
    <row r="470" spans="3:4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</row>
    <row r="471" spans="3:4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</row>
    <row r="472" spans="3:4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</row>
    <row r="473" spans="3:4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</row>
    <row r="474" spans="3:4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</row>
    <row r="475" spans="3:4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</row>
    <row r="476" spans="3:4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</row>
    <row r="477" spans="3:4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</row>
    <row r="478" spans="3:4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</row>
    <row r="479" spans="3:4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</row>
    <row r="480" spans="3:4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</row>
    <row r="481" spans="3:4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</row>
    <row r="482" spans="3:4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</row>
    <row r="483" spans="3:4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</row>
    <row r="484" spans="3:4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</row>
    <row r="485" spans="3:4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</row>
    <row r="486" spans="3:4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</row>
    <row r="487" spans="3:4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</row>
    <row r="488" spans="3:4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</row>
    <row r="489" spans="3:4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</row>
    <row r="490" spans="3:4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</row>
    <row r="491" spans="3:4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</row>
    <row r="492" spans="3:4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</row>
    <row r="493" spans="3:4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</row>
    <row r="494" spans="3:4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</row>
    <row r="495" spans="3:4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</row>
    <row r="496" spans="3:4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</row>
    <row r="497" spans="3:4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</row>
    <row r="498" spans="3:4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</row>
    <row r="499" spans="3:4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</row>
    <row r="500" spans="3:4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</row>
    <row r="501" spans="3:4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</row>
    <row r="502" spans="3:4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</row>
    <row r="503" spans="3:4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</row>
    <row r="504" spans="3:4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</row>
    <row r="505" spans="3:4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</row>
    <row r="506" spans="3:4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</row>
    <row r="507" spans="3:4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</row>
    <row r="508" spans="3:4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</row>
    <row r="509" spans="3:4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</row>
    <row r="510" spans="3:4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</row>
    <row r="511" spans="3:4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</row>
    <row r="512" spans="3:4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</row>
    <row r="513" spans="3:4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</row>
    <row r="514" spans="3:4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</row>
    <row r="515" spans="3:4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</row>
  </sheetData>
  <hyperlinks>
    <hyperlink ref="A1" location="Main!A1" display="Main" xr:uid="{874DA63B-47B1-40DF-BE5C-A0C1545A25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2025-05-04T12:38:26Z</dcterms:created>
  <dcterms:modified xsi:type="dcterms:W3CDTF">2025-09-03T12:37:36Z</dcterms:modified>
</cp:coreProperties>
</file>