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FDB2AD7-8294-4E8A-BACF-3AA3C14A6FF3}" xr6:coauthVersionLast="47" xr6:coauthVersionMax="47" xr10:uidLastSave="{00000000-0000-0000-0000-000000000000}"/>
  <bookViews>
    <workbookView xWindow="19095" yWindow="0" windowWidth="19410" windowHeight="20925" activeTab="1" xr2:uid="{4A0B968F-2E94-48AF-A9BA-4A3BC14F2ED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E10" i="2"/>
  <c r="D10" i="2"/>
  <c r="H10" i="2"/>
  <c r="E3" i="2"/>
  <c r="F3" i="2" s="1"/>
  <c r="G3" i="2" s="1"/>
  <c r="J42" i="2"/>
  <c r="I42" i="2"/>
  <c r="J41" i="2"/>
  <c r="I41" i="2"/>
  <c r="J40" i="2"/>
  <c r="I40" i="2"/>
  <c r="J39" i="2"/>
  <c r="I39" i="2"/>
  <c r="H39" i="2"/>
  <c r="J38" i="2"/>
  <c r="I38" i="2"/>
  <c r="H38" i="2"/>
  <c r="J37" i="2"/>
  <c r="I37" i="2"/>
  <c r="H37" i="2"/>
  <c r="I7" i="1"/>
  <c r="I6" i="1"/>
  <c r="D27" i="2"/>
  <c r="D25" i="2"/>
  <c r="H25" i="2"/>
  <c r="H27" i="2"/>
  <c r="D21" i="2"/>
  <c r="H21" i="2"/>
  <c r="H40" i="2" s="1"/>
  <c r="G11" i="2"/>
  <c r="G39" i="2"/>
  <c r="G38" i="2"/>
  <c r="G37" i="2"/>
  <c r="J34" i="2"/>
  <c r="I34" i="2"/>
  <c r="I5" i="1"/>
  <c r="I8" i="1" s="1"/>
  <c r="C25" i="2"/>
  <c r="F21" i="2"/>
  <c r="F26" i="2" s="1"/>
  <c r="F28" i="2" s="1"/>
  <c r="F30" i="2" s="1"/>
  <c r="F32" i="2" s="1"/>
  <c r="F34" i="2" s="1"/>
  <c r="E21" i="2"/>
  <c r="E40" i="2" s="1"/>
  <c r="C21" i="2"/>
  <c r="G25" i="2"/>
  <c r="G21" i="2"/>
  <c r="G26" i="2" s="1"/>
  <c r="G28" i="2" s="1"/>
  <c r="G30" i="2" s="1"/>
  <c r="G32" i="2" s="1"/>
  <c r="G34" i="2" s="1"/>
  <c r="I3" i="1"/>
  <c r="H26" i="2" l="1"/>
  <c r="H41" i="2" s="1"/>
  <c r="D26" i="2"/>
  <c r="D28" i="2" s="1"/>
  <c r="D30" i="2" s="1"/>
  <c r="D32" i="2" s="1"/>
  <c r="D34" i="2" s="1"/>
  <c r="E26" i="2"/>
  <c r="E41" i="2" s="1"/>
  <c r="G41" i="2"/>
  <c r="F40" i="2"/>
  <c r="C26" i="2"/>
  <c r="C28" i="2" s="1"/>
  <c r="C30" i="2" s="1"/>
  <c r="C32" i="2" s="1"/>
  <c r="C34" i="2" s="1"/>
  <c r="G42" i="2"/>
  <c r="D40" i="2"/>
  <c r="G40" i="2"/>
  <c r="F41" i="2"/>
  <c r="F42" i="2"/>
  <c r="C40" i="2"/>
  <c r="H28" i="2" l="1"/>
  <c r="H42" i="2" s="1"/>
  <c r="D41" i="2"/>
  <c r="D42" i="2"/>
  <c r="E28" i="2"/>
  <c r="C42" i="2"/>
  <c r="C41" i="2"/>
  <c r="H30" i="2" l="1"/>
  <c r="H32" i="2" s="1"/>
  <c r="H34" i="2" s="1"/>
  <c r="E30" i="2"/>
  <c r="E32" i="2" s="1"/>
  <c r="E34" i="2" s="1"/>
  <c r="E42" i="2"/>
</calcChain>
</file>

<file path=xl/sharedStrings.xml><?xml version="1.0" encoding="utf-8"?>
<sst xmlns="http://schemas.openxmlformats.org/spreadsheetml/2006/main" count="64" uniqueCount="60">
  <si>
    <t>Xiaomi</t>
  </si>
  <si>
    <t>numbers in mio RMB</t>
  </si>
  <si>
    <t>Shares</t>
  </si>
  <si>
    <t>MC</t>
  </si>
  <si>
    <t>Cash</t>
  </si>
  <si>
    <t>Debt</t>
  </si>
  <si>
    <t>EV</t>
  </si>
  <si>
    <t>Price RMB</t>
  </si>
  <si>
    <t>HKD/RMB</t>
  </si>
  <si>
    <t>Price HKD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</si>
  <si>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</si>
  <si>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</si>
  <si>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</si>
  <si>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</si>
  <si>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</si>
  <si>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</si>
  <si>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</si>
  <si>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</si>
  <si>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</si>
  <si>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Revenue</t>
  </si>
  <si>
    <t>Cost of Sales</t>
  </si>
  <si>
    <t>Gross Profit</t>
  </si>
  <si>
    <t>R&amp;D</t>
  </si>
  <si>
    <t>S&amp;M</t>
  </si>
  <si>
    <t>Administrative Expenses</t>
  </si>
  <si>
    <t>Other Income</t>
  </si>
  <si>
    <t>Operating Income</t>
  </si>
  <si>
    <t>Finance Income</t>
  </si>
  <si>
    <t>Pretax Income</t>
  </si>
  <si>
    <t>Tax Expense</t>
  </si>
  <si>
    <t>Net Income</t>
  </si>
  <si>
    <t>Smartphone x AIoT</t>
  </si>
  <si>
    <t>Smart Ev, AI and other</t>
  </si>
  <si>
    <t>Smartphones</t>
  </si>
  <si>
    <t>IoT &amp; lifestyle products</t>
  </si>
  <si>
    <t>Internet Services</t>
  </si>
  <si>
    <t>Other related businesses</t>
  </si>
  <si>
    <t>Minority Interest</t>
  </si>
  <si>
    <t>Net Income to Company</t>
  </si>
  <si>
    <t>EPS</t>
  </si>
  <si>
    <t>Smartphone x AIoT Growth</t>
  </si>
  <si>
    <t>Smart EV, AI Growth</t>
  </si>
  <si>
    <t>Gross Margin</t>
  </si>
  <si>
    <t>Operating Margin</t>
  </si>
  <si>
    <t>Tax Rate</t>
  </si>
  <si>
    <t>Revenue Growth</t>
  </si>
  <si>
    <t>Products</t>
  </si>
  <si>
    <t>Smartphone Shipments Xiaomi</t>
  </si>
  <si>
    <t>Global Smartphone Shipments</t>
  </si>
  <si>
    <t>Market Share</t>
  </si>
  <si>
    <t>IR</t>
  </si>
  <si>
    <t>Global MAUs</t>
  </si>
  <si>
    <t>Number of connected devices</t>
  </si>
  <si>
    <t>Stores in Mainland China</t>
  </si>
  <si>
    <t xml:space="preserve">Vechicle Delivery </t>
  </si>
  <si>
    <t>Vecivles</t>
  </si>
  <si>
    <t>Xiamo YU7</t>
  </si>
  <si>
    <t>Xiamo YU7 Max</t>
  </si>
  <si>
    <t>Xiamo YU7 Pro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</si>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</sst>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\(#,##0\)"/>
    <numFmt numFmtId="165" formatCode="0.0"/>
    <numFmt numFmtId="166" formatCode="#,##0.00;\(#,##0.00\)"/>
    <numFmt numFmtId="167" formatCode="#,##0.0;\(#,##0.0\)"/>
    <numFmt numFmtId="168" formatCode="0.0%"/>
  </numFmts>
  <fonts count="10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ptos Narrow"/>
      <family val="2"/>
      <scheme val="minor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6" fillId="0" borderId="0" xfId="2" applyFont="1"/>
    <xf numFmtId="0" fontId="2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164" fontId="7" fillId="0" borderId="0" xfId="0" applyNumberFormat="1" applyFont="1"/>
    <xf numFmtId="0" fontId="5" fillId="0" borderId="0" xfId="0" applyFont="1"/>
    <xf numFmtId="164" fontId="5" fillId="0" borderId="0" xfId="0" applyNumberFormat="1" applyFont="1"/>
    <xf numFmtId="166" fontId="2" fillId="0" borderId="0" xfId="0" applyNumberFormat="1" applyFont="1"/>
    <xf numFmtId="9" fontId="2" fillId="0" borderId="0" xfId="1" applyFont="1"/>
    <xf numFmtId="9" fontId="5" fillId="0" borderId="0" xfId="1" applyFont="1"/>
    <xf numFmtId="165" fontId="2" fillId="0" borderId="0" xfId="0" applyNumberFormat="1" applyFont="1"/>
    <xf numFmtId="0" fontId="8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0" fontId="9" fillId="0" borderId="0" xfId="0" applyFont="1"/>
    <xf numFmtId="3" fontId="2" fillId="0" borderId="0" xfId="0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</xdr:colOff>
      <xdr:row>12</xdr:row>
      <xdr:rowOff>2</xdr:rowOff>
    </xdr:from>
    <xdr:to>
      <xdr:col>3</xdr:col>
      <xdr:colOff>147638</xdr:colOff>
      <xdr:row>21</xdr:row>
      <xdr:rowOff>6686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67DACC-5161-E79B-EC32-6E997EFDF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" y="2286002"/>
          <a:ext cx="1352551" cy="1549734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142876</xdr:colOff>
      <xdr:row>12</xdr:row>
      <xdr:rowOff>0</xdr:rowOff>
    </xdr:from>
    <xdr:to>
      <xdr:col>5</xdr:col>
      <xdr:colOff>288652</xdr:colOff>
      <xdr:row>21</xdr:row>
      <xdr:rowOff>4763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142B7C-561B-ED4E-DF5D-764EC3568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286000"/>
          <a:ext cx="1364976" cy="1547813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304801</xdr:colOff>
      <xdr:row>20</xdr:row>
      <xdr:rowOff>23812</xdr:rowOff>
    </xdr:from>
    <xdr:to>
      <xdr:col>5</xdr:col>
      <xdr:colOff>309564</xdr:colOff>
      <xdr:row>25</xdr:row>
      <xdr:rowOff>146925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A61E05F-9A27-6E1E-234E-5DE0ADA06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1" y="3833812"/>
          <a:ext cx="2757488" cy="980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r.m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FECD-A540-4870-B143-9C24A2F8A5E1}">
  <dimension ref="A1:M198"/>
  <sheetViews>
    <sheetView topLeftCell="C1" zoomScale="200" zoomScaleNormal="200" workbookViewId="0">
      <selection activeCell="K10" sqref="K10"/>
    </sheetView>
  </sheetViews>
  <sheetFormatPr defaultRowHeight="13.5" x14ac:dyDescent="0.25"/>
  <cols>
    <col min="1" max="1" width="4.7109375" style="3" customWidth="1"/>
    <col min="2" max="7" width="9.140625" style="3"/>
    <col min="8" max="9" width="10.140625" style="3" bestFit="1" customWidth="1"/>
    <col min="10" max="16384" width="9.140625" style="3"/>
  </cols>
  <sheetData>
    <row r="1" spans="1:13" x14ac:dyDescent="0.25">
      <c r="A1" s="7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2" t="s">
        <v>1</v>
      </c>
      <c r="B2" s="2"/>
      <c r="C2" s="2"/>
      <c r="D2" s="2"/>
      <c r="E2" s="2"/>
      <c r="F2" s="2"/>
      <c r="G2" s="2"/>
      <c r="H2" s="2" t="s">
        <v>9</v>
      </c>
      <c r="I2" s="2">
        <v>56.2</v>
      </c>
      <c r="J2" s="2"/>
      <c r="K2" s="2"/>
      <c r="L2" s="2"/>
      <c r="M2" s="2"/>
    </row>
    <row r="3" spans="1:13" x14ac:dyDescent="0.25">
      <c r="A3" s="2"/>
      <c r="B3" s="2"/>
      <c r="C3" s="2"/>
      <c r="D3" s="2"/>
      <c r="E3" s="2"/>
      <c r="F3" s="2"/>
      <c r="G3" s="2"/>
      <c r="H3" s="2" t="s">
        <v>7</v>
      </c>
      <c r="I3" s="12">
        <f>+I2*I10</f>
        <v>51.704000000000008</v>
      </c>
      <c r="J3" s="2"/>
      <c r="K3" s="2"/>
      <c r="L3" s="2"/>
      <c r="M3" s="2"/>
    </row>
    <row r="4" spans="1:13" x14ac:dyDescent="0.25">
      <c r="A4" s="2"/>
      <c r="B4" s="2"/>
      <c r="C4" s="2"/>
      <c r="D4" s="2"/>
      <c r="E4" s="2"/>
      <c r="F4" s="2"/>
      <c r="G4" s="2"/>
      <c r="H4" s="2" t="s">
        <v>2</v>
      </c>
      <c r="I4" s="5">
        <v>25843.221000000001</v>
      </c>
      <c r="J4" s="15" t="s">
        <v>16</v>
      </c>
      <c r="K4" s="2"/>
      <c r="L4" s="2"/>
      <c r="M4" s="2"/>
    </row>
    <row r="5" spans="1:13" x14ac:dyDescent="0.25">
      <c r="A5" s="2"/>
      <c r="B5" s="1" t="s">
        <v>50</v>
      </c>
      <c r="C5" s="2"/>
      <c r="D5" s="2"/>
      <c r="E5" s="2"/>
      <c r="F5" s="2"/>
      <c r="G5" s="2"/>
      <c r="H5" s="2" t="s">
        <v>3</v>
      </c>
      <c r="I5" s="5">
        <f>+I3*I4</f>
        <v>1336197.8985840003</v>
      </c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 t="s">
        <v>4</v>
      </c>
      <c r="I6" s="5">
        <f>36008.03+57033.64+17420.176</f>
        <v>110461.84599999999</v>
      </c>
      <c r="J6" s="15" t="s">
        <v>16</v>
      </c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 t="s">
        <v>5</v>
      </c>
      <c r="I7" s="5">
        <f>18271.941+10640.895</f>
        <v>28912.835999999999</v>
      </c>
      <c r="J7" s="15" t="s">
        <v>16</v>
      </c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 t="s">
        <v>6</v>
      </c>
      <c r="I8" s="5">
        <f>+I5-I6+I7</f>
        <v>1254648.8885840003</v>
      </c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5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 t="s">
        <v>8</v>
      </c>
      <c r="I10" s="2">
        <v>0.92</v>
      </c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13" t="s">
        <v>46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2"/>
      <c r="B28" s="19" t="s">
        <v>55</v>
      </c>
      <c r="C28" s="2"/>
      <c r="D28" s="14" t="s">
        <v>59</v>
      </c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25">
      <c r="A29" s="2"/>
      <c r="B29" s="14" t="s">
        <v>56</v>
      </c>
      <c r="C29" s="2"/>
      <c r="D29" s="20">
        <v>253500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25">
      <c r="A30" s="2"/>
      <c r="B30" s="14" t="s">
        <v>58</v>
      </c>
      <c r="C30" s="2"/>
      <c r="D30" s="20">
        <v>279900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25">
      <c r="A31" s="2"/>
      <c r="B31" s="14" t="s">
        <v>57</v>
      </c>
      <c r="C31" s="2"/>
      <c r="D31" s="20">
        <v>329900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</sheetData>
  <hyperlinks>
    <hyperlink ref="B5" r:id="rId1" xr:uid="{E41AF312-30EF-425C-BCF4-154FAD22FFD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2FFFC-F2FA-4F76-9683-6E1A8D3078E4}">
  <dimension ref="A1:BR443"/>
  <sheetViews>
    <sheetView tabSelected="1" zoomScale="200" zoomScaleNormal="2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I45" sqref="I45"/>
    </sheetView>
  </sheetViews>
  <sheetFormatPr defaultRowHeight="13.5" x14ac:dyDescent="0.25"/>
  <cols>
    <col min="1" max="1" width="5.42578125" style="3" bestFit="1" customWidth="1"/>
    <col min="2" max="2" width="29.42578125" style="3" customWidth="1"/>
    <col min="3" max="6" width="9.140625" style="3"/>
    <col min="7" max="7" width="10.5703125" style="3" bestFit="1" customWidth="1"/>
    <col min="8" max="16384" width="9.140625" style="3"/>
  </cols>
  <sheetData>
    <row r="1" spans="1:70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70" x14ac:dyDescent="0.25">
      <c r="A2" s="2"/>
      <c r="B2" s="2"/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70" x14ac:dyDescent="0.25">
      <c r="A3" s="2"/>
      <c r="B3" s="14" t="s">
        <v>51</v>
      </c>
      <c r="C3" s="4"/>
      <c r="D3" s="4">
        <v>675.8</v>
      </c>
      <c r="E3" s="4">
        <f>+D3+9.9</f>
        <v>685.69999999999993</v>
      </c>
      <c r="F3" s="4">
        <f>+E3+16.6</f>
        <v>702.3</v>
      </c>
      <c r="G3" s="16">
        <f>+F3+16.5</f>
        <v>718.8</v>
      </c>
      <c r="H3" s="4">
        <v>731.2</v>
      </c>
      <c r="I3" s="4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70" x14ac:dyDescent="0.25">
      <c r="A4" s="2"/>
      <c r="B4" s="14" t="s">
        <v>52</v>
      </c>
      <c r="C4" s="4"/>
      <c r="D4" s="4">
        <v>822.2</v>
      </c>
      <c r="E4" s="4">
        <v>861.4</v>
      </c>
      <c r="F4" s="4">
        <v>904.6</v>
      </c>
      <c r="G4" s="4">
        <v>943.7</v>
      </c>
      <c r="H4" s="4">
        <v>989.1</v>
      </c>
      <c r="I4" s="4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70" x14ac:dyDescent="0.25">
      <c r="A5" s="2"/>
      <c r="B5" s="14" t="s">
        <v>53</v>
      </c>
      <c r="C5" s="4"/>
      <c r="D5" s="4"/>
      <c r="E5" s="4"/>
      <c r="F5" s="4"/>
      <c r="G5" s="4">
        <v>17000</v>
      </c>
      <c r="H5" s="4"/>
      <c r="I5" s="4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70" x14ac:dyDescent="0.25">
      <c r="A6" s="2"/>
      <c r="B6" s="14"/>
      <c r="C6" s="4"/>
      <c r="D6" s="4"/>
      <c r="E6" s="4"/>
      <c r="F6" s="4"/>
      <c r="G6" s="4"/>
      <c r="H6" s="4"/>
      <c r="I6" s="4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70" x14ac:dyDescent="0.25">
      <c r="A7" s="2"/>
      <c r="B7" s="14" t="s">
        <v>54</v>
      </c>
      <c r="C7" s="16"/>
      <c r="D7" s="16">
        <v>27307</v>
      </c>
      <c r="E7" s="16">
        <v>39790</v>
      </c>
      <c r="F7" s="16">
        <v>69697</v>
      </c>
      <c r="G7" s="16">
        <v>75869</v>
      </c>
      <c r="H7" s="16">
        <v>81302</v>
      </c>
      <c r="I7" s="4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70" x14ac:dyDescent="0.25">
      <c r="A8" s="2"/>
      <c r="B8" s="2"/>
      <c r="C8" s="4"/>
      <c r="D8" s="4"/>
      <c r="E8" s="4"/>
      <c r="F8" s="4"/>
      <c r="G8" s="4"/>
      <c r="H8" s="4"/>
      <c r="I8" s="4"/>
      <c r="J8" s="4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70" x14ac:dyDescent="0.25">
      <c r="A9" s="2"/>
      <c r="B9" s="2" t="s">
        <v>47</v>
      </c>
      <c r="C9" s="4"/>
      <c r="D9" s="4">
        <v>42.3</v>
      </c>
      <c r="E9" s="4">
        <v>42.8</v>
      </c>
      <c r="F9" s="4">
        <v>42.7</v>
      </c>
      <c r="G9" s="4">
        <v>41.8</v>
      </c>
      <c r="H9" s="4">
        <v>42.4</v>
      </c>
      <c r="I9" s="4"/>
      <c r="J9" s="4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70" x14ac:dyDescent="0.25">
      <c r="A10" s="2"/>
      <c r="B10" s="2" t="s">
        <v>48</v>
      </c>
      <c r="C10" s="4"/>
      <c r="D10" s="17">
        <f t="shared" ref="D10:F10" si="0">+D9/D11</f>
        <v>289.72602739726028</v>
      </c>
      <c r="E10" s="17">
        <f t="shared" si="0"/>
        <v>310.14492753623182</v>
      </c>
      <c r="F10" s="17">
        <f t="shared" si="0"/>
        <v>328.46153846153845</v>
      </c>
      <c r="G10" s="17">
        <v>296.89999999999998</v>
      </c>
      <c r="H10" s="17">
        <f>+H9/H11</f>
        <v>288.43537414965988</v>
      </c>
      <c r="I10" s="4"/>
      <c r="J10" s="4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70" x14ac:dyDescent="0.25">
      <c r="A11" s="2"/>
      <c r="B11" s="2" t="s">
        <v>49</v>
      </c>
      <c r="C11" s="4"/>
      <c r="D11" s="18">
        <v>0.14599999999999999</v>
      </c>
      <c r="E11" s="18">
        <v>0.13800000000000001</v>
      </c>
      <c r="F11" s="18">
        <v>0.13</v>
      </c>
      <c r="G11" s="18">
        <f>+G9/G10</f>
        <v>0.14078814415628157</v>
      </c>
      <c r="H11" s="18">
        <v>0.14699999999999999</v>
      </c>
      <c r="I11" s="4"/>
      <c r="J11" s="4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70" x14ac:dyDescent="0.25">
      <c r="A12" s="2"/>
      <c r="B12" s="2"/>
      <c r="C12" s="4"/>
      <c r="D12" s="4"/>
      <c r="E12" s="4"/>
      <c r="F12" s="4"/>
      <c r="G12" s="4"/>
      <c r="H12" s="4"/>
      <c r="I12" s="4"/>
      <c r="J12" s="4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70" x14ac:dyDescent="0.25">
      <c r="A13" s="2"/>
      <c r="B13" s="2" t="s">
        <v>33</v>
      </c>
      <c r="C13" s="5">
        <v>46479.7</v>
      </c>
      <c r="D13" s="5">
        <v>46516.411999999997</v>
      </c>
      <c r="E13" s="5"/>
      <c r="F13" s="5"/>
      <c r="G13" s="5">
        <v>50612</v>
      </c>
      <c r="H13" s="5">
        <v>45520.008999999998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</row>
    <row r="14" spans="1:70" x14ac:dyDescent="0.25">
      <c r="A14" s="2"/>
      <c r="B14" s="2" t="s">
        <v>34</v>
      </c>
      <c r="C14" s="5">
        <v>20373.5</v>
      </c>
      <c r="D14" s="5">
        <v>26760.313999999998</v>
      </c>
      <c r="E14" s="5"/>
      <c r="F14" s="5"/>
      <c r="G14" s="5">
        <v>32339.200000000001</v>
      </c>
      <c r="H14" s="5">
        <v>38712.152999999998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</row>
    <row r="15" spans="1:70" x14ac:dyDescent="0.25">
      <c r="A15" s="2"/>
      <c r="B15" s="2" t="s">
        <v>35</v>
      </c>
      <c r="C15" s="5">
        <v>8048.4</v>
      </c>
      <c r="D15" s="5">
        <v>8265.6110000000008</v>
      </c>
      <c r="E15" s="5"/>
      <c r="F15" s="5"/>
      <c r="G15" s="5">
        <v>9076.1</v>
      </c>
      <c r="H15" s="5">
        <v>9097.7469999999994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</row>
    <row r="16" spans="1:70" x14ac:dyDescent="0.25">
      <c r="A16" s="2"/>
      <c r="B16" s="2" t="s">
        <v>36</v>
      </c>
      <c r="C16" s="5">
        <v>579.20000000000005</v>
      </c>
      <c r="D16" s="5">
        <v>976.67399999999998</v>
      </c>
      <c r="E16" s="5"/>
      <c r="F16" s="5"/>
      <c r="G16" s="5">
        <v>685.9</v>
      </c>
      <c r="H16" s="5">
        <v>1362.9179999999999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</row>
    <row r="17" spans="1:70" x14ac:dyDescent="0.25">
      <c r="A17" s="2"/>
      <c r="B17" s="2" t="s">
        <v>31</v>
      </c>
      <c r="C17" s="5">
        <v>75480.800000000003</v>
      </c>
      <c r="D17" s="5">
        <v>82519.010999999999</v>
      </c>
      <c r="E17" s="5"/>
      <c r="F17" s="5"/>
      <c r="G17" s="5">
        <v>92713.2</v>
      </c>
      <c r="H17" s="5">
        <v>94692.827000000005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</row>
    <row r="18" spans="1:70" x14ac:dyDescent="0.25">
      <c r="A18" s="2"/>
      <c r="B18" s="2" t="s">
        <v>32</v>
      </c>
      <c r="C18" s="5">
        <v>26</v>
      </c>
      <c r="D18" s="5">
        <v>6368.817</v>
      </c>
      <c r="E18" s="5"/>
      <c r="F18" s="5"/>
      <c r="G18" s="5">
        <v>18580.099999999999</v>
      </c>
      <c r="H18" s="5">
        <v>21263.263999999999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</row>
    <row r="19" spans="1:70" x14ac:dyDescent="0.25">
      <c r="A19" s="2"/>
      <c r="B19" s="7" t="s">
        <v>19</v>
      </c>
      <c r="C19" s="8">
        <v>75506.8</v>
      </c>
      <c r="D19" s="8">
        <v>88887.827999999994</v>
      </c>
      <c r="E19" s="8"/>
      <c r="F19" s="8"/>
      <c r="G19" s="8">
        <v>111293.3</v>
      </c>
      <c r="H19" s="8">
        <v>115956.091</v>
      </c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</row>
    <row r="20" spans="1:70" x14ac:dyDescent="0.25">
      <c r="A20" s="2"/>
      <c r="B20" s="2" t="s">
        <v>20</v>
      </c>
      <c r="C20" s="5">
        <v>58677.1</v>
      </c>
      <c r="D20" s="5">
        <v>70493.650999999998</v>
      </c>
      <c r="E20" s="5"/>
      <c r="F20" s="5"/>
      <c r="G20" s="5">
        <v>85887.4</v>
      </c>
      <c r="H20" s="5">
        <v>89855.133000000002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</row>
    <row r="21" spans="1:70" x14ac:dyDescent="0.25">
      <c r="A21" s="2"/>
      <c r="B21" s="2" t="s">
        <v>21</v>
      </c>
      <c r="C21" s="5">
        <f t="shared" ref="C21:F21" si="1">+C19-C20</f>
        <v>16829.700000000004</v>
      </c>
      <c r="D21" s="5">
        <f t="shared" ref="D21" si="2">+D19-D20</f>
        <v>18394.176999999996</v>
      </c>
      <c r="E21" s="5">
        <f t="shared" si="1"/>
        <v>0</v>
      </c>
      <c r="F21" s="5">
        <f t="shared" si="1"/>
        <v>0</v>
      </c>
      <c r="G21" s="5">
        <f>+G19-G20</f>
        <v>25405.900000000009</v>
      </c>
      <c r="H21" s="5">
        <f>+H19-H20</f>
        <v>26100.957999999999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</row>
    <row r="22" spans="1:70" x14ac:dyDescent="0.25">
      <c r="A22" s="2"/>
      <c r="B22" s="2" t="s">
        <v>22</v>
      </c>
      <c r="C22" s="5">
        <v>5159.3999999999996</v>
      </c>
      <c r="D22" s="5">
        <v>5497.7290000000003</v>
      </c>
      <c r="E22" s="5"/>
      <c r="F22" s="5"/>
      <c r="G22" s="5">
        <v>6711.7</v>
      </c>
      <c r="H22" s="5">
        <v>7763.3770000000004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</row>
    <row r="23" spans="1:70" x14ac:dyDescent="0.25">
      <c r="A23" s="2"/>
      <c r="B23" s="2" t="s">
        <v>23</v>
      </c>
      <c r="C23" s="5">
        <v>5481</v>
      </c>
      <c r="D23" s="5">
        <v>5899.0519999999997</v>
      </c>
      <c r="E23" s="5"/>
      <c r="F23" s="5"/>
      <c r="G23" s="5">
        <v>7199.8</v>
      </c>
      <c r="H23" s="5">
        <v>7777.9709999999995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</row>
    <row r="24" spans="1:70" x14ac:dyDescent="0.25">
      <c r="A24" s="2"/>
      <c r="B24" s="2" t="s">
        <v>24</v>
      </c>
      <c r="C24" s="5">
        <v>1523</v>
      </c>
      <c r="D24" s="5">
        <v>1182.5239999999999</v>
      </c>
      <c r="E24" s="5"/>
      <c r="F24" s="5"/>
      <c r="G24" s="5">
        <v>1530.1</v>
      </c>
      <c r="H24" s="5">
        <v>1627.144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</row>
    <row r="25" spans="1:70" x14ac:dyDescent="0.25">
      <c r="A25" s="2"/>
      <c r="B25" s="2" t="s">
        <v>25</v>
      </c>
      <c r="C25" s="5">
        <f>-1226.6+155.4+157.4-69.5</f>
        <v>-983.29999999999984</v>
      </c>
      <c r="D25" s="5">
        <f>-849.41+86.385+287.246+549.628</f>
        <v>73.849000000000046</v>
      </c>
      <c r="E25" s="5"/>
      <c r="F25" s="5"/>
      <c r="G25" s="5">
        <f>2827+63.5+161.8+108.8</f>
        <v>3161.1000000000004</v>
      </c>
      <c r="H25" s="5">
        <f>3363.497+86.864+299.446+754.446</f>
        <v>4504.2529999999997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</row>
    <row r="26" spans="1:70" x14ac:dyDescent="0.25">
      <c r="A26" s="2"/>
      <c r="B26" s="2" t="s">
        <v>26</v>
      </c>
      <c r="C26" s="5">
        <f t="shared" ref="C26:F26" si="3">+C21-SUM(C22:C24)+C25</f>
        <v>3683.000000000005</v>
      </c>
      <c r="D26" s="5">
        <f t="shared" si="3"/>
        <v>5888.7209999999977</v>
      </c>
      <c r="E26" s="5">
        <f t="shared" si="3"/>
        <v>0</v>
      </c>
      <c r="F26" s="5">
        <f t="shared" si="3"/>
        <v>0</v>
      </c>
      <c r="G26" s="5">
        <f>+G21-SUM(G22:G24)+G25</f>
        <v>13125.400000000009</v>
      </c>
      <c r="H26" s="5">
        <f>+H21-SUM(H22:H24)+H25</f>
        <v>13436.719000000001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</row>
    <row r="27" spans="1:70" x14ac:dyDescent="0.25">
      <c r="A27" s="2"/>
      <c r="B27" s="2" t="s">
        <v>27</v>
      </c>
      <c r="C27" s="5">
        <v>1539.4</v>
      </c>
      <c r="D27" s="5">
        <f>876.875-86.211</f>
        <v>790.66399999999999</v>
      </c>
      <c r="E27" s="5"/>
      <c r="F27" s="5"/>
      <c r="G27" s="5">
        <v>42.6</v>
      </c>
      <c r="H27" s="5">
        <f>1478.526-512.462</f>
        <v>966.06400000000008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</row>
    <row r="28" spans="1:70" x14ac:dyDescent="0.25">
      <c r="A28" s="2"/>
      <c r="B28" s="2" t="s">
        <v>28</v>
      </c>
      <c r="C28" s="5">
        <f t="shared" ref="C28:F28" si="4">+C26+C27</f>
        <v>5222.4000000000051</v>
      </c>
      <c r="D28" s="5">
        <f t="shared" si="4"/>
        <v>6679.3849999999975</v>
      </c>
      <c r="E28" s="5">
        <f t="shared" si="4"/>
        <v>0</v>
      </c>
      <c r="F28" s="5">
        <f t="shared" si="4"/>
        <v>0</v>
      </c>
      <c r="G28" s="5">
        <f>+G26+G27</f>
        <v>13168.000000000009</v>
      </c>
      <c r="H28" s="5">
        <f>+H26+H27</f>
        <v>14402.783000000001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</row>
    <row r="29" spans="1:70" x14ac:dyDescent="0.25">
      <c r="A29" s="2"/>
      <c r="B29" s="2" t="s">
        <v>29</v>
      </c>
      <c r="C29" s="5">
        <v>1049.2</v>
      </c>
      <c r="D29" s="5">
        <v>1609.7159999999999</v>
      </c>
      <c r="E29" s="5"/>
      <c r="F29" s="5"/>
      <c r="G29" s="5">
        <v>2275.3000000000002</v>
      </c>
      <c r="H29" s="5">
        <v>2529.62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</row>
    <row r="30" spans="1:70" x14ac:dyDescent="0.25">
      <c r="A30" s="2"/>
      <c r="B30" s="2" t="s">
        <v>30</v>
      </c>
      <c r="C30" s="5">
        <f t="shared" ref="C30:F30" si="5">+C28-C29</f>
        <v>4173.2000000000053</v>
      </c>
      <c r="D30" s="5">
        <f t="shared" si="5"/>
        <v>5069.6689999999981</v>
      </c>
      <c r="E30" s="5">
        <f t="shared" si="5"/>
        <v>0</v>
      </c>
      <c r="F30" s="5">
        <f t="shared" si="5"/>
        <v>0</v>
      </c>
      <c r="G30" s="5">
        <f>+G28-G29</f>
        <v>10892.700000000008</v>
      </c>
      <c r="H30" s="5">
        <f>+H28-H29</f>
        <v>11873.163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</row>
    <row r="31" spans="1:70" x14ac:dyDescent="0.25">
      <c r="A31" s="2"/>
      <c r="B31" s="2" t="s">
        <v>37</v>
      </c>
      <c r="C31" s="5">
        <v>-8.8490000000000002</v>
      </c>
      <c r="D31" s="5">
        <v>-28.332999999999998</v>
      </c>
      <c r="E31" s="5"/>
      <c r="F31" s="5"/>
      <c r="G31" s="5">
        <v>-31.574999999999999</v>
      </c>
      <c r="H31" s="5">
        <v>-31.242000000000001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</row>
    <row r="32" spans="1:70" x14ac:dyDescent="0.25">
      <c r="A32" s="2"/>
      <c r="B32" s="2" t="s">
        <v>38</v>
      </c>
      <c r="C32" s="5">
        <f>+C30-C31</f>
        <v>4182.0490000000054</v>
      </c>
      <c r="D32" s="5">
        <f t="shared" ref="D32:F32" si="6">+D30-D31</f>
        <v>5098.0019999999977</v>
      </c>
      <c r="E32" s="5">
        <f t="shared" si="6"/>
        <v>0</v>
      </c>
      <c r="F32" s="5">
        <f t="shared" si="6"/>
        <v>0</v>
      </c>
      <c r="G32" s="5">
        <f>+G30-G31</f>
        <v>10924.275000000009</v>
      </c>
      <c r="H32" s="5">
        <f>+H30-H31</f>
        <v>11904.405000000001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</row>
    <row r="33" spans="1:70" x14ac:dyDescent="0.25">
      <c r="A33" s="2"/>
      <c r="B33" s="2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</row>
    <row r="34" spans="1:70" x14ac:dyDescent="0.25">
      <c r="A34" s="2"/>
      <c r="B34" s="2" t="s">
        <v>39</v>
      </c>
      <c r="C34" s="9">
        <f>+C32/C35</f>
        <v>0.16703025876246588</v>
      </c>
      <c r="D34" s="9">
        <f t="shared" ref="D34:J34" si="7">+D32/D35</f>
        <v>0.20528474730899093</v>
      </c>
      <c r="E34" s="9" t="e">
        <f t="shared" si="7"/>
        <v>#DIV/0!</v>
      </c>
      <c r="F34" s="9" t="e">
        <f t="shared" si="7"/>
        <v>#DIV/0!</v>
      </c>
      <c r="G34" s="9">
        <f t="shared" si="7"/>
        <v>0.43762765153858096</v>
      </c>
      <c r="H34" s="9">
        <f t="shared" si="7"/>
        <v>0.46063936844404962</v>
      </c>
      <c r="I34" s="9" t="e">
        <f t="shared" si="7"/>
        <v>#DIV/0!</v>
      </c>
      <c r="J34" s="9" t="e">
        <f t="shared" si="7"/>
        <v>#DIV/0!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</row>
    <row r="35" spans="1:70" x14ac:dyDescent="0.25">
      <c r="A35" s="2"/>
      <c r="B35" s="2" t="s">
        <v>2</v>
      </c>
      <c r="C35" s="5">
        <v>25037.672999999999</v>
      </c>
      <c r="D35" s="5">
        <v>24833.808000000001</v>
      </c>
      <c r="E35" s="5"/>
      <c r="F35" s="5"/>
      <c r="G35" s="5">
        <v>24962.488000000001</v>
      </c>
      <c r="H35" s="5">
        <v>25843.221000000001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</row>
    <row r="36" spans="1:70" x14ac:dyDescent="0.25">
      <c r="A36" s="2"/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</row>
    <row r="37" spans="1:70" x14ac:dyDescent="0.25">
      <c r="A37" s="2"/>
      <c r="B37" s="2" t="s">
        <v>40</v>
      </c>
      <c r="C37" s="5"/>
      <c r="D37" s="5"/>
      <c r="E37" s="5"/>
      <c r="F37" s="5"/>
      <c r="G37" s="10">
        <f>+G17/C17-1</f>
        <v>0.22830176680692293</v>
      </c>
      <c r="H37" s="10">
        <f t="shared" ref="H37:J37" si="8">+H17/D17-1</f>
        <v>0.14752741038062145</v>
      </c>
      <c r="I37" s="10" t="e">
        <f t="shared" si="8"/>
        <v>#DIV/0!</v>
      </c>
      <c r="J37" s="10" t="e">
        <f t="shared" si="8"/>
        <v>#DIV/0!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</row>
    <row r="38" spans="1:70" x14ac:dyDescent="0.25">
      <c r="A38" s="2"/>
      <c r="B38" s="2" t="s">
        <v>41</v>
      </c>
      <c r="C38" s="5"/>
      <c r="D38" s="5"/>
      <c r="E38" s="5"/>
      <c r="F38" s="5"/>
      <c r="G38" s="10">
        <f>+G18/C18-1</f>
        <v>713.61923076923074</v>
      </c>
      <c r="H38" s="10">
        <f t="shared" ref="H38:J38" si="9">+H18/D18-1</f>
        <v>2.3386520605004035</v>
      </c>
      <c r="I38" s="10" t="e">
        <f t="shared" si="9"/>
        <v>#DIV/0!</v>
      </c>
      <c r="J38" s="10" t="e">
        <f t="shared" si="9"/>
        <v>#DIV/0!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</row>
    <row r="39" spans="1:70" x14ac:dyDescent="0.25">
      <c r="A39" s="2"/>
      <c r="B39" s="7" t="s">
        <v>45</v>
      </c>
      <c r="C39" s="8"/>
      <c r="D39" s="8"/>
      <c r="E39" s="8"/>
      <c r="F39" s="8"/>
      <c r="G39" s="11">
        <f>+G19/C19-1</f>
        <v>0.47395069053383265</v>
      </c>
      <c r="H39" s="11">
        <f t="shared" ref="H39:J39" si="10">+H19/D19-1</f>
        <v>0.30452159321521521</v>
      </c>
      <c r="I39" s="11" t="e">
        <f t="shared" si="10"/>
        <v>#DIV/0!</v>
      </c>
      <c r="J39" s="11" t="e">
        <f t="shared" si="10"/>
        <v>#DIV/0!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</row>
    <row r="40" spans="1:70" x14ac:dyDescent="0.25">
      <c r="A40" s="2"/>
      <c r="B40" s="2" t="s">
        <v>42</v>
      </c>
      <c r="C40" s="10">
        <f t="shared" ref="C40:F40" si="11">+C21/C19</f>
        <v>0.22288985892661328</v>
      </c>
      <c r="D40" s="10">
        <f t="shared" si="11"/>
        <v>0.20693696104263001</v>
      </c>
      <c r="E40" s="10" t="e">
        <f t="shared" si="11"/>
        <v>#DIV/0!</v>
      </c>
      <c r="F40" s="10" t="e">
        <f t="shared" si="11"/>
        <v>#DIV/0!</v>
      </c>
      <c r="G40" s="10">
        <f>+G21/G19</f>
        <v>0.22827879126596129</v>
      </c>
      <c r="H40" s="10">
        <f t="shared" ref="H40:J40" si="12">+H21/H19</f>
        <v>0.22509346231755947</v>
      </c>
      <c r="I40" s="10" t="e">
        <f t="shared" si="12"/>
        <v>#DIV/0!</v>
      </c>
      <c r="J40" s="10" t="e">
        <f t="shared" si="12"/>
        <v>#DIV/0!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</row>
    <row r="41" spans="1:70" x14ac:dyDescent="0.25">
      <c r="A41" s="2"/>
      <c r="B41" s="2" t="s">
        <v>43</v>
      </c>
      <c r="C41" s="10">
        <f t="shared" ref="C41:F41" si="13">+C26/C19</f>
        <v>4.8777063787632434E-2</v>
      </c>
      <c r="D41" s="10">
        <f t="shared" si="13"/>
        <v>6.6248901930644519E-2</v>
      </c>
      <c r="E41" s="10" t="e">
        <f t="shared" si="13"/>
        <v>#DIV/0!</v>
      </c>
      <c r="F41" s="10" t="e">
        <f t="shared" si="13"/>
        <v>#DIV/0!</v>
      </c>
      <c r="G41" s="10">
        <f>+G26/G19</f>
        <v>0.11793522161711449</v>
      </c>
      <c r="H41" s="10">
        <f t="shared" ref="H41:J41" si="14">+H26/H19</f>
        <v>0.11587764716904782</v>
      </c>
      <c r="I41" s="10" t="e">
        <f t="shared" si="14"/>
        <v>#DIV/0!</v>
      </c>
      <c r="J41" s="10" t="e">
        <f t="shared" si="14"/>
        <v>#DIV/0!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</row>
    <row r="42" spans="1:70" x14ac:dyDescent="0.25">
      <c r="A42" s="2"/>
      <c r="B42" s="2" t="s">
        <v>44</v>
      </c>
      <c r="C42" s="10">
        <f t="shared" ref="C42:F42" si="15">+C29/C28</f>
        <v>0.20090379901960764</v>
      </c>
      <c r="D42" s="10">
        <f t="shared" si="15"/>
        <v>0.2409976367584741</v>
      </c>
      <c r="E42" s="10" t="e">
        <f t="shared" si="15"/>
        <v>#DIV/0!</v>
      </c>
      <c r="F42" s="10" t="e">
        <f t="shared" si="15"/>
        <v>#DIV/0!</v>
      </c>
      <c r="G42" s="10">
        <f>+G29/G28</f>
        <v>0.17279009720534619</v>
      </c>
      <c r="H42" s="10">
        <f t="shared" ref="H42:J42" si="16">+H29/H28</f>
        <v>0.17563411182408287</v>
      </c>
      <c r="I42" s="10" t="e">
        <f t="shared" si="16"/>
        <v>#DIV/0!</v>
      </c>
      <c r="J42" s="10" t="e">
        <f t="shared" si="16"/>
        <v>#DIV/0!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</row>
    <row r="43" spans="1:70" x14ac:dyDescent="0.25">
      <c r="A43" s="2"/>
      <c r="B43" s="2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</row>
    <row r="44" spans="1:70" x14ac:dyDescent="0.25">
      <c r="A44" s="2"/>
      <c r="B44" s="2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</row>
    <row r="45" spans="1:70" x14ac:dyDescent="0.25">
      <c r="A45" s="2"/>
      <c r="B45" s="2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</row>
    <row r="46" spans="1:70" x14ac:dyDescent="0.25">
      <c r="A46" s="2"/>
      <c r="B46" s="2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</row>
    <row r="47" spans="1:70" x14ac:dyDescent="0.25">
      <c r="A47" s="2"/>
      <c r="B47" s="2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</row>
    <row r="48" spans="1:70" x14ac:dyDescent="0.25">
      <c r="A48" s="2"/>
      <c r="B48" s="2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</row>
    <row r="49" spans="1:70" x14ac:dyDescent="0.25">
      <c r="A49" s="2"/>
      <c r="B49" s="2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</row>
    <row r="50" spans="1:70" x14ac:dyDescent="0.25">
      <c r="A50" s="2"/>
      <c r="B50" s="2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</row>
    <row r="51" spans="1:70" x14ac:dyDescent="0.25">
      <c r="A51" s="2"/>
      <c r="B51" s="2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</row>
    <row r="52" spans="1:70" x14ac:dyDescent="0.25">
      <c r="A52" s="2"/>
      <c r="B52" s="2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</row>
    <row r="53" spans="1:70" x14ac:dyDescent="0.25">
      <c r="A53" s="2"/>
      <c r="B53" s="2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</row>
    <row r="54" spans="1:70" x14ac:dyDescent="0.25">
      <c r="A54" s="2"/>
      <c r="B54" s="2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</row>
    <row r="55" spans="1:70" x14ac:dyDescent="0.25">
      <c r="A55" s="2"/>
      <c r="B55" s="2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</row>
    <row r="56" spans="1:70" x14ac:dyDescent="0.25">
      <c r="A56" s="2"/>
      <c r="B56" s="2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</row>
    <row r="57" spans="1:70" x14ac:dyDescent="0.25">
      <c r="A57" s="2"/>
      <c r="B57" s="2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</row>
    <row r="58" spans="1:70" x14ac:dyDescent="0.25">
      <c r="A58" s="2"/>
      <c r="B58" s="2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</row>
    <row r="59" spans="1:70" x14ac:dyDescent="0.25">
      <c r="A59" s="2"/>
      <c r="B59" s="2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</row>
    <row r="60" spans="1:70" x14ac:dyDescent="0.25">
      <c r="A60" s="2"/>
      <c r="B60" s="2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</row>
    <row r="61" spans="1:70" x14ac:dyDescent="0.25">
      <c r="A61" s="2"/>
      <c r="B61" s="2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</row>
    <row r="62" spans="1:70" x14ac:dyDescent="0.25">
      <c r="A62" s="2"/>
      <c r="B62" s="2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</row>
    <row r="63" spans="1:70" x14ac:dyDescent="0.25">
      <c r="A63" s="2"/>
      <c r="B63" s="2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</row>
    <row r="64" spans="1:70" x14ac:dyDescent="0.25">
      <c r="A64" s="2"/>
      <c r="B64" s="2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</row>
    <row r="65" spans="1:70" x14ac:dyDescent="0.25">
      <c r="A65" s="2"/>
      <c r="B65" s="2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</row>
    <row r="66" spans="1:70" x14ac:dyDescent="0.25">
      <c r="A66" s="2"/>
      <c r="B66" s="2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</row>
    <row r="67" spans="1:70" x14ac:dyDescent="0.25">
      <c r="A67" s="2"/>
      <c r="B67" s="2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</row>
    <row r="68" spans="1:70" x14ac:dyDescent="0.25">
      <c r="A68" s="2"/>
      <c r="B68" s="2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</row>
    <row r="69" spans="1:70" x14ac:dyDescent="0.25">
      <c r="A69" s="2"/>
      <c r="B69" s="2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</row>
    <row r="70" spans="1:70" x14ac:dyDescent="0.25">
      <c r="A70" s="2"/>
      <c r="B70" s="2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</row>
    <row r="71" spans="1:70" x14ac:dyDescent="0.25">
      <c r="A71" s="2"/>
      <c r="B71" s="2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</row>
    <row r="72" spans="1:70" x14ac:dyDescent="0.25">
      <c r="A72" s="2"/>
      <c r="B72" s="2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</row>
    <row r="73" spans="1:70" x14ac:dyDescent="0.25">
      <c r="A73" s="2"/>
      <c r="B73" s="2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</row>
    <row r="74" spans="1:70" x14ac:dyDescent="0.25">
      <c r="A74" s="2"/>
      <c r="B74" s="2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</row>
    <row r="75" spans="1:70" x14ac:dyDescent="0.25">
      <c r="A75" s="2"/>
      <c r="B75" s="2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</row>
    <row r="76" spans="1:70" x14ac:dyDescent="0.25">
      <c r="A76" s="2"/>
      <c r="B76" s="2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</row>
    <row r="77" spans="1:70" x14ac:dyDescent="0.25">
      <c r="A77" s="2"/>
      <c r="B77" s="2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</row>
    <row r="78" spans="1:70" x14ac:dyDescent="0.25">
      <c r="A78" s="2"/>
      <c r="B78" s="2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</row>
    <row r="79" spans="1:70" x14ac:dyDescent="0.25">
      <c r="A79" s="2"/>
      <c r="B79" s="2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</row>
    <row r="80" spans="1:70" x14ac:dyDescent="0.25">
      <c r="A80" s="2"/>
      <c r="B80" s="2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</row>
    <row r="81" spans="1:70" x14ac:dyDescent="0.25">
      <c r="A81" s="2"/>
      <c r="B81" s="2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</row>
    <row r="82" spans="1:70" x14ac:dyDescent="0.25">
      <c r="A82" s="2"/>
      <c r="B82" s="2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</row>
    <row r="83" spans="1:70" x14ac:dyDescent="0.25">
      <c r="A83" s="2"/>
      <c r="B83" s="2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</row>
    <row r="84" spans="1:70" x14ac:dyDescent="0.25">
      <c r="A84" s="2"/>
      <c r="B84" s="2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</row>
    <row r="85" spans="1:70" x14ac:dyDescent="0.25">
      <c r="A85" s="2"/>
      <c r="B85" s="2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</row>
    <row r="86" spans="1:70" x14ac:dyDescent="0.25">
      <c r="A86" s="2"/>
      <c r="B86" s="2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</row>
    <row r="87" spans="1:70" x14ac:dyDescent="0.25">
      <c r="A87" s="2"/>
      <c r="B87" s="2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</row>
    <row r="88" spans="1:70" x14ac:dyDescent="0.25">
      <c r="A88" s="2"/>
      <c r="B88" s="2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</row>
    <row r="89" spans="1:70" x14ac:dyDescent="0.25">
      <c r="A89" s="2"/>
      <c r="B89" s="2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</row>
    <row r="90" spans="1:70" x14ac:dyDescent="0.25">
      <c r="A90" s="2"/>
      <c r="B90" s="2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</row>
    <row r="91" spans="1:70" x14ac:dyDescent="0.25">
      <c r="A91" s="2"/>
      <c r="B91" s="2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</row>
    <row r="92" spans="1:70" x14ac:dyDescent="0.25">
      <c r="A92" s="2"/>
      <c r="B92" s="2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</row>
    <row r="93" spans="1:70" x14ac:dyDescent="0.25">
      <c r="A93" s="2"/>
      <c r="B93" s="2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</row>
    <row r="94" spans="1:70" x14ac:dyDescent="0.25">
      <c r="A94" s="2"/>
      <c r="B94" s="2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</row>
    <row r="95" spans="1:70" x14ac:dyDescent="0.25">
      <c r="A95" s="2"/>
      <c r="B95" s="2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</row>
    <row r="96" spans="1:70" x14ac:dyDescent="0.25">
      <c r="A96" s="2"/>
      <c r="B96" s="2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</row>
    <row r="97" spans="1:70" x14ac:dyDescent="0.25">
      <c r="A97" s="2"/>
      <c r="B97" s="2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</row>
    <row r="98" spans="1:70" x14ac:dyDescent="0.25">
      <c r="A98" s="2"/>
      <c r="B98" s="2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</row>
    <row r="99" spans="1:70" x14ac:dyDescent="0.25">
      <c r="A99" s="2"/>
      <c r="B99" s="2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</row>
    <row r="100" spans="1:70" x14ac:dyDescent="0.25">
      <c r="A100" s="2"/>
      <c r="B100" s="2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</row>
    <row r="101" spans="1:70" x14ac:dyDescent="0.25">
      <c r="A101" s="2"/>
      <c r="B101" s="2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</row>
    <row r="102" spans="1:70" x14ac:dyDescent="0.25">
      <c r="A102" s="2"/>
      <c r="B102" s="2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</row>
    <row r="103" spans="1:70" x14ac:dyDescent="0.25">
      <c r="A103" s="2"/>
      <c r="B103" s="2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</row>
    <row r="104" spans="1:70" x14ac:dyDescent="0.25">
      <c r="A104" s="2"/>
      <c r="B104" s="2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</row>
    <row r="105" spans="1:70" x14ac:dyDescent="0.25">
      <c r="A105" s="2"/>
      <c r="B105" s="2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</row>
    <row r="106" spans="1:70" x14ac:dyDescent="0.25">
      <c r="A106" s="2"/>
      <c r="B106" s="2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</row>
    <row r="107" spans="1:70" x14ac:dyDescent="0.25">
      <c r="A107" s="2"/>
      <c r="B107" s="2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</row>
    <row r="108" spans="1:70" x14ac:dyDescent="0.25">
      <c r="A108" s="2"/>
      <c r="B108" s="2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</row>
    <row r="109" spans="1:70" x14ac:dyDescent="0.25">
      <c r="A109" s="2"/>
      <c r="B109" s="2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</row>
    <row r="110" spans="1:70" x14ac:dyDescent="0.25">
      <c r="A110" s="2"/>
      <c r="B110" s="2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</row>
    <row r="111" spans="1:70" x14ac:dyDescent="0.25">
      <c r="A111" s="2"/>
      <c r="B111" s="2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</row>
    <row r="112" spans="1:70" x14ac:dyDescent="0.25">
      <c r="A112" s="2"/>
      <c r="B112" s="2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</row>
    <row r="113" spans="1:70" x14ac:dyDescent="0.25">
      <c r="A113" s="2"/>
      <c r="B113" s="2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</row>
    <row r="114" spans="1:70" x14ac:dyDescent="0.25">
      <c r="A114" s="2"/>
      <c r="B114" s="2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</row>
    <row r="115" spans="1:70" x14ac:dyDescent="0.25">
      <c r="A115" s="2"/>
      <c r="B115" s="2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</row>
    <row r="116" spans="1:70" x14ac:dyDescent="0.25">
      <c r="A116" s="2"/>
      <c r="B116" s="2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</row>
    <row r="117" spans="1:70" x14ac:dyDescent="0.25">
      <c r="A117" s="2"/>
      <c r="B117" s="2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</row>
    <row r="118" spans="1:70" x14ac:dyDescent="0.25">
      <c r="A118" s="2"/>
      <c r="B118" s="2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</row>
    <row r="119" spans="1:70" x14ac:dyDescent="0.25">
      <c r="A119" s="2"/>
      <c r="B119" s="2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</row>
    <row r="120" spans="1:70" x14ac:dyDescent="0.25">
      <c r="A120" s="2"/>
      <c r="B120" s="2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</row>
    <row r="121" spans="1:70" x14ac:dyDescent="0.25">
      <c r="A121" s="2"/>
      <c r="B121" s="2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</row>
    <row r="122" spans="1:70" x14ac:dyDescent="0.25">
      <c r="A122" s="2"/>
      <c r="B122" s="2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</row>
    <row r="123" spans="1:70" x14ac:dyDescent="0.25">
      <c r="A123" s="2"/>
      <c r="B123" s="2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</row>
    <row r="124" spans="1:70" x14ac:dyDescent="0.25">
      <c r="A124" s="2"/>
      <c r="B124" s="2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</row>
    <row r="125" spans="1:70" x14ac:dyDescent="0.25">
      <c r="A125" s="2"/>
      <c r="B125" s="2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</row>
    <row r="126" spans="1:70" x14ac:dyDescent="0.25">
      <c r="A126" s="2"/>
      <c r="B126" s="2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</row>
    <row r="127" spans="1:70" x14ac:dyDescent="0.25">
      <c r="A127" s="2"/>
      <c r="B127" s="2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</row>
    <row r="128" spans="1:70" x14ac:dyDescent="0.25">
      <c r="A128" s="2"/>
      <c r="B128" s="2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</row>
    <row r="129" spans="1:70" x14ac:dyDescent="0.25">
      <c r="A129" s="2"/>
      <c r="B129" s="2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</row>
    <row r="130" spans="1:70" x14ac:dyDescent="0.25">
      <c r="A130" s="2"/>
      <c r="B130" s="2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</row>
    <row r="131" spans="1:70" x14ac:dyDescent="0.25">
      <c r="A131" s="2"/>
      <c r="B131" s="2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</row>
    <row r="132" spans="1:70" x14ac:dyDescent="0.25">
      <c r="A132" s="2"/>
      <c r="B132" s="2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</row>
    <row r="133" spans="1:70" x14ac:dyDescent="0.25">
      <c r="A133" s="2"/>
      <c r="B133" s="2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</row>
    <row r="134" spans="1:70" x14ac:dyDescent="0.25">
      <c r="A134" s="2"/>
      <c r="B134" s="2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</row>
    <row r="135" spans="1:70" x14ac:dyDescent="0.25">
      <c r="A135" s="2"/>
      <c r="B135" s="2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</row>
    <row r="136" spans="1:70" x14ac:dyDescent="0.25">
      <c r="A136" s="2"/>
      <c r="B136" s="2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</row>
    <row r="137" spans="1:70" x14ac:dyDescent="0.25">
      <c r="A137" s="2"/>
      <c r="B137" s="2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</row>
    <row r="138" spans="1:70" x14ac:dyDescent="0.25">
      <c r="A138" s="2"/>
      <c r="B138" s="2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</row>
    <row r="139" spans="1:70" x14ac:dyDescent="0.25">
      <c r="A139" s="2"/>
      <c r="B139" s="2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</row>
    <row r="140" spans="1:70" x14ac:dyDescent="0.25">
      <c r="A140" s="2"/>
      <c r="B140" s="2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</row>
    <row r="141" spans="1:70" x14ac:dyDescent="0.25">
      <c r="A141" s="2"/>
      <c r="B141" s="2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</row>
    <row r="142" spans="1:70" x14ac:dyDescent="0.25">
      <c r="A142" s="2"/>
      <c r="B142" s="2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</row>
    <row r="143" spans="1:70" x14ac:dyDescent="0.25">
      <c r="A143" s="2"/>
      <c r="B143" s="2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</row>
    <row r="144" spans="1:70" x14ac:dyDescent="0.25">
      <c r="A144" s="2"/>
      <c r="B144" s="2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</row>
    <row r="145" spans="1:70" x14ac:dyDescent="0.25">
      <c r="A145" s="2"/>
      <c r="B145" s="2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</row>
    <row r="146" spans="1:70" x14ac:dyDescent="0.25">
      <c r="A146" s="2"/>
      <c r="B146" s="2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</row>
    <row r="147" spans="1:70" x14ac:dyDescent="0.25">
      <c r="A147" s="2"/>
      <c r="B147" s="2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</row>
    <row r="148" spans="1:70" x14ac:dyDescent="0.25">
      <c r="A148" s="2"/>
      <c r="B148" s="2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</row>
    <row r="149" spans="1:70" x14ac:dyDescent="0.25">
      <c r="A149" s="2"/>
      <c r="B149" s="2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</row>
    <row r="150" spans="1:70" x14ac:dyDescent="0.25">
      <c r="A150" s="2"/>
      <c r="B150" s="2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</row>
    <row r="151" spans="1:70" x14ac:dyDescent="0.25">
      <c r="A151" s="2"/>
      <c r="B151" s="2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</row>
    <row r="152" spans="1:70" x14ac:dyDescent="0.25">
      <c r="A152" s="2"/>
      <c r="B152" s="2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</row>
    <row r="153" spans="1:70" x14ac:dyDescent="0.25">
      <c r="A153" s="2"/>
      <c r="B153" s="2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</row>
    <row r="154" spans="1:70" x14ac:dyDescent="0.25">
      <c r="A154" s="2"/>
      <c r="B154" s="2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</row>
    <row r="155" spans="1:70" x14ac:dyDescent="0.25">
      <c r="A155" s="2"/>
      <c r="B155" s="2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</row>
    <row r="156" spans="1:70" x14ac:dyDescent="0.25">
      <c r="A156" s="2"/>
      <c r="B156" s="2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</row>
    <row r="157" spans="1:70" x14ac:dyDescent="0.25">
      <c r="A157" s="2"/>
      <c r="B157" s="2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</row>
    <row r="158" spans="1:70" x14ac:dyDescent="0.25">
      <c r="A158" s="2"/>
      <c r="B158" s="2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</row>
    <row r="159" spans="1:70" x14ac:dyDescent="0.25">
      <c r="A159" s="2"/>
      <c r="B159" s="2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</row>
    <row r="160" spans="1:70" x14ac:dyDescent="0.25">
      <c r="A160" s="2"/>
      <c r="B160" s="2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</row>
    <row r="161" spans="1:70" x14ac:dyDescent="0.25">
      <c r="A161" s="2"/>
      <c r="B161" s="2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</row>
    <row r="162" spans="1:70" x14ac:dyDescent="0.25">
      <c r="A162" s="2"/>
      <c r="B162" s="2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</row>
    <row r="163" spans="1:70" x14ac:dyDescent="0.25">
      <c r="A163" s="2"/>
      <c r="B163" s="2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</row>
    <row r="164" spans="1:70" x14ac:dyDescent="0.25">
      <c r="A164" s="2"/>
      <c r="B164" s="2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</row>
    <row r="165" spans="1:70" x14ac:dyDescent="0.25">
      <c r="A165" s="2"/>
      <c r="B165" s="2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</row>
    <row r="166" spans="1:70" x14ac:dyDescent="0.25">
      <c r="A166" s="2"/>
      <c r="B166" s="2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</row>
    <row r="167" spans="1:70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</row>
    <row r="168" spans="1:70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</row>
    <row r="169" spans="1:70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</row>
    <row r="170" spans="1:70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</row>
    <row r="171" spans="1:70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</row>
    <row r="172" spans="1:70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</row>
    <row r="173" spans="1:70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</row>
    <row r="174" spans="1:70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</row>
    <row r="175" spans="1:70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</row>
    <row r="176" spans="1:70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</row>
    <row r="177" spans="3:70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</row>
    <row r="178" spans="3:70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</row>
    <row r="179" spans="3:70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</row>
    <row r="180" spans="3:70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</row>
    <row r="181" spans="3:70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</row>
    <row r="182" spans="3:70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</row>
    <row r="183" spans="3:70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</row>
    <row r="184" spans="3:70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</row>
    <row r="185" spans="3:70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</row>
    <row r="186" spans="3:70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</row>
    <row r="187" spans="3:70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</row>
    <row r="188" spans="3:70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</row>
    <row r="189" spans="3:70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</row>
    <row r="190" spans="3:70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</row>
    <row r="191" spans="3:70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</row>
    <row r="192" spans="3:70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</row>
    <row r="193" spans="3:70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</row>
    <row r="194" spans="3:70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</row>
    <row r="195" spans="3:70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</row>
    <row r="196" spans="3:70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</row>
    <row r="197" spans="3:70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</row>
    <row r="198" spans="3:70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</row>
    <row r="199" spans="3:70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</row>
    <row r="200" spans="3:70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</row>
    <row r="201" spans="3:70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</row>
    <row r="202" spans="3:70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</row>
    <row r="203" spans="3:70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</row>
    <row r="204" spans="3:70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</row>
    <row r="205" spans="3:70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</row>
    <row r="206" spans="3:70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</row>
    <row r="207" spans="3:70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</row>
    <row r="208" spans="3:70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</row>
    <row r="209" spans="3:70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</row>
    <row r="210" spans="3:70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</row>
    <row r="211" spans="3:70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</row>
    <row r="212" spans="3:70" x14ac:dyDescent="0.25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</row>
    <row r="213" spans="3:70" x14ac:dyDescent="0.25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</row>
    <row r="214" spans="3:70" x14ac:dyDescent="0.25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</row>
    <row r="215" spans="3:70" x14ac:dyDescent="0.25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</row>
    <row r="216" spans="3:70" x14ac:dyDescent="0.25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</row>
    <row r="217" spans="3:70" x14ac:dyDescent="0.25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</row>
    <row r="218" spans="3:70" x14ac:dyDescent="0.25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</row>
    <row r="219" spans="3:70" x14ac:dyDescent="0.25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</row>
    <row r="220" spans="3:70" x14ac:dyDescent="0.25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</row>
    <row r="221" spans="3:70" x14ac:dyDescent="0.25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</row>
    <row r="222" spans="3:70" x14ac:dyDescent="0.25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</row>
    <row r="223" spans="3:70" x14ac:dyDescent="0.25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</row>
    <row r="224" spans="3:70" x14ac:dyDescent="0.25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</row>
    <row r="225" spans="3:70" x14ac:dyDescent="0.25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</row>
    <row r="226" spans="3:70" x14ac:dyDescent="0.25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</row>
    <row r="227" spans="3:70" x14ac:dyDescent="0.25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</row>
    <row r="228" spans="3:70" x14ac:dyDescent="0.25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</row>
    <row r="229" spans="3:70" x14ac:dyDescent="0.25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</row>
    <row r="230" spans="3:70" x14ac:dyDescent="0.25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</row>
    <row r="231" spans="3:70" x14ac:dyDescent="0.25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</row>
    <row r="232" spans="3:70" x14ac:dyDescent="0.25"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</row>
    <row r="233" spans="3:70" x14ac:dyDescent="0.25"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</row>
    <row r="234" spans="3:70" x14ac:dyDescent="0.25"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</row>
    <row r="235" spans="3:70" x14ac:dyDescent="0.25"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</row>
    <row r="236" spans="3:70" x14ac:dyDescent="0.25"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</row>
    <row r="237" spans="3:70" x14ac:dyDescent="0.25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</row>
    <row r="238" spans="3:70" x14ac:dyDescent="0.25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</row>
    <row r="239" spans="3:70" x14ac:dyDescent="0.25"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</row>
    <row r="240" spans="3:70" x14ac:dyDescent="0.25"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</row>
    <row r="241" spans="3:70" x14ac:dyDescent="0.25"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</row>
    <row r="242" spans="3:70" x14ac:dyDescent="0.25"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</row>
    <row r="243" spans="3:70" x14ac:dyDescent="0.25"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</row>
    <row r="244" spans="3:70" x14ac:dyDescent="0.25"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</row>
    <row r="245" spans="3:70" x14ac:dyDescent="0.25"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</row>
    <row r="246" spans="3:70" x14ac:dyDescent="0.25"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</row>
    <row r="247" spans="3:70" x14ac:dyDescent="0.25"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</row>
    <row r="248" spans="3:70" x14ac:dyDescent="0.25"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</row>
    <row r="249" spans="3:70" x14ac:dyDescent="0.25"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</row>
    <row r="250" spans="3:70" x14ac:dyDescent="0.25"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</row>
    <row r="251" spans="3:70" x14ac:dyDescent="0.25"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</row>
    <row r="252" spans="3:70" x14ac:dyDescent="0.25"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</row>
    <row r="253" spans="3:70" x14ac:dyDescent="0.25"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</row>
    <row r="254" spans="3:70" x14ac:dyDescent="0.25"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</row>
    <row r="255" spans="3:70" x14ac:dyDescent="0.25"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</row>
    <row r="256" spans="3:70" x14ac:dyDescent="0.25"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</row>
    <row r="257" spans="3:70" x14ac:dyDescent="0.25"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</row>
    <row r="258" spans="3:70" x14ac:dyDescent="0.25"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</row>
    <row r="259" spans="3:70" x14ac:dyDescent="0.25"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</row>
    <row r="260" spans="3:70" x14ac:dyDescent="0.25"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</row>
    <row r="261" spans="3:70" x14ac:dyDescent="0.25"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</row>
    <row r="262" spans="3:70" x14ac:dyDescent="0.25"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</row>
    <row r="263" spans="3:70" x14ac:dyDescent="0.25"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</row>
    <row r="264" spans="3:70" x14ac:dyDescent="0.25"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</row>
    <row r="265" spans="3:70" x14ac:dyDescent="0.25"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</row>
    <row r="266" spans="3:70" x14ac:dyDescent="0.25"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</row>
    <row r="267" spans="3:70" x14ac:dyDescent="0.25"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</row>
    <row r="268" spans="3:70" x14ac:dyDescent="0.25"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</row>
    <row r="269" spans="3:70" x14ac:dyDescent="0.25"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</row>
    <row r="270" spans="3:70" x14ac:dyDescent="0.25"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</row>
    <row r="271" spans="3:70" x14ac:dyDescent="0.25"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</row>
    <row r="272" spans="3:70" x14ac:dyDescent="0.25"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</row>
    <row r="273" spans="3:70" x14ac:dyDescent="0.25"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</row>
    <row r="274" spans="3:70" x14ac:dyDescent="0.25"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</row>
    <row r="275" spans="3:70" x14ac:dyDescent="0.25"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</row>
    <row r="276" spans="3:70" x14ac:dyDescent="0.25"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</row>
    <row r="277" spans="3:70" x14ac:dyDescent="0.25"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</row>
    <row r="278" spans="3:70" x14ac:dyDescent="0.25"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</row>
    <row r="279" spans="3:70" x14ac:dyDescent="0.25"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</row>
    <row r="280" spans="3:70" x14ac:dyDescent="0.25"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</row>
    <row r="281" spans="3:70" x14ac:dyDescent="0.25"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</row>
    <row r="282" spans="3:70" x14ac:dyDescent="0.25"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</row>
    <row r="283" spans="3:70" x14ac:dyDescent="0.25"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</row>
    <row r="284" spans="3:70" x14ac:dyDescent="0.25"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</row>
    <row r="285" spans="3:70" x14ac:dyDescent="0.25"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</row>
    <row r="286" spans="3:70" x14ac:dyDescent="0.25"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</row>
    <row r="287" spans="3:70" x14ac:dyDescent="0.25"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</row>
    <row r="288" spans="3:70" x14ac:dyDescent="0.25"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</row>
    <row r="289" spans="3:70" x14ac:dyDescent="0.25"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</row>
    <row r="290" spans="3:70" x14ac:dyDescent="0.25"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</row>
    <row r="291" spans="3:70" x14ac:dyDescent="0.25"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</row>
    <row r="292" spans="3:70" x14ac:dyDescent="0.25"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</row>
    <row r="293" spans="3:70" x14ac:dyDescent="0.25"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</row>
    <row r="294" spans="3:70" x14ac:dyDescent="0.25"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</row>
    <row r="295" spans="3:70" x14ac:dyDescent="0.25"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</row>
    <row r="296" spans="3:70" x14ac:dyDescent="0.25"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</row>
    <row r="297" spans="3:70" x14ac:dyDescent="0.25"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</row>
    <row r="298" spans="3:70" x14ac:dyDescent="0.25"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</row>
    <row r="299" spans="3:70" x14ac:dyDescent="0.25"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</row>
    <row r="300" spans="3:70" x14ac:dyDescent="0.25"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</row>
    <row r="301" spans="3:70" x14ac:dyDescent="0.25"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</row>
    <row r="302" spans="3:70" x14ac:dyDescent="0.25"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</row>
    <row r="303" spans="3:70" x14ac:dyDescent="0.25"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</row>
    <row r="304" spans="3:70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</row>
    <row r="305" spans="3:70" x14ac:dyDescent="0.25"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</row>
    <row r="306" spans="3:70" x14ac:dyDescent="0.25"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</row>
    <row r="307" spans="3:70" x14ac:dyDescent="0.25"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</row>
    <row r="308" spans="3:70" x14ac:dyDescent="0.25"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</row>
    <row r="309" spans="3:70" x14ac:dyDescent="0.25"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</row>
    <row r="310" spans="3:70" x14ac:dyDescent="0.25"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</row>
    <row r="311" spans="3:70" x14ac:dyDescent="0.25"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</row>
    <row r="312" spans="3:70" x14ac:dyDescent="0.25"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</row>
    <row r="313" spans="3:70" x14ac:dyDescent="0.25"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</row>
    <row r="314" spans="3:70" x14ac:dyDescent="0.25"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</row>
    <row r="315" spans="3:70" x14ac:dyDescent="0.25"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</row>
    <row r="316" spans="3:70" x14ac:dyDescent="0.25"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</row>
    <row r="317" spans="3:70" x14ac:dyDescent="0.25"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</row>
    <row r="318" spans="3:70" x14ac:dyDescent="0.25"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</row>
    <row r="319" spans="3:70" x14ac:dyDescent="0.25"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</row>
    <row r="320" spans="3:70" x14ac:dyDescent="0.25"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</row>
    <row r="321" spans="3:70" x14ac:dyDescent="0.25"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</row>
    <row r="322" spans="3:70" x14ac:dyDescent="0.25"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</row>
    <row r="323" spans="3:70" x14ac:dyDescent="0.25"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</row>
    <row r="324" spans="3:70" x14ac:dyDescent="0.25"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</row>
    <row r="325" spans="3:70" x14ac:dyDescent="0.25"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</row>
    <row r="326" spans="3:70" x14ac:dyDescent="0.25"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</row>
    <row r="327" spans="3:70" x14ac:dyDescent="0.25"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</row>
    <row r="328" spans="3:70" x14ac:dyDescent="0.25"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</row>
    <row r="329" spans="3:70" x14ac:dyDescent="0.25"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</row>
    <row r="330" spans="3:70" x14ac:dyDescent="0.25"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</row>
    <row r="331" spans="3:70" x14ac:dyDescent="0.25"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</row>
    <row r="332" spans="3:70" x14ac:dyDescent="0.25"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</row>
    <row r="333" spans="3:70" x14ac:dyDescent="0.25"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</row>
    <row r="334" spans="3:70" x14ac:dyDescent="0.25"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</row>
    <row r="335" spans="3:70" x14ac:dyDescent="0.25"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</row>
    <row r="336" spans="3:70" x14ac:dyDescent="0.25"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</row>
    <row r="337" spans="3:70" x14ac:dyDescent="0.25"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</row>
    <row r="338" spans="3:70" x14ac:dyDescent="0.25"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</row>
    <row r="339" spans="3:70" x14ac:dyDescent="0.25"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</row>
    <row r="340" spans="3:70" x14ac:dyDescent="0.25"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</row>
    <row r="341" spans="3:70" x14ac:dyDescent="0.25"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</row>
    <row r="342" spans="3:70" x14ac:dyDescent="0.25"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</row>
    <row r="343" spans="3:70" x14ac:dyDescent="0.25"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</row>
    <row r="344" spans="3:70" x14ac:dyDescent="0.25"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</row>
    <row r="345" spans="3:70" x14ac:dyDescent="0.25"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</row>
    <row r="346" spans="3:70" x14ac:dyDescent="0.25"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</row>
    <row r="347" spans="3:70" x14ac:dyDescent="0.25"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</row>
    <row r="348" spans="3:70" x14ac:dyDescent="0.25"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</row>
    <row r="349" spans="3:70" x14ac:dyDescent="0.25"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</row>
    <row r="350" spans="3:70" x14ac:dyDescent="0.25"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</row>
    <row r="351" spans="3:70" x14ac:dyDescent="0.25"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</row>
    <row r="352" spans="3:70" x14ac:dyDescent="0.25"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</row>
    <row r="353" spans="3:70" x14ac:dyDescent="0.25"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</row>
    <row r="354" spans="3:70" x14ac:dyDescent="0.25"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</row>
    <row r="355" spans="3:70" x14ac:dyDescent="0.25"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</row>
    <row r="356" spans="3:70" x14ac:dyDescent="0.25"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</row>
    <row r="357" spans="3:70" x14ac:dyDescent="0.25"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</row>
    <row r="358" spans="3:70" x14ac:dyDescent="0.25"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</row>
    <row r="359" spans="3:70" x14ac:dyDescent="0.25"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</row>
    <row r="360" spans="3:70" x14ac:dyDescent="0.25"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</row>
    <row r="361" spans="3:70" x14ac:dyDescent="0.25"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</row>
    <row r="362" spans="3:70" x14ac:dyDescent="0.25"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</row>
    <row r="363" spans="3:70" x14ac:dyDescent="0.25"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</row>
    <row r="364" spans="3:70" x14ac:dyDescent="0.25"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</row>
    <row r="365" spans="3:70" x14ac:dyDescent="0.25"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</row>
    <row r="366" spans="3:70" x14ac:dyDescent="0.25"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</row>
    <row r="367" spans="3:70" x14ac:dyDescent="0.25"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</row>
    <row r="368" spans="3:70" x14ac:dyDescent="0.25"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</row>
    <row r="369" spans="3:70" x14ac:dyDescent="0.25"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</row>
    <row r="370" spans="3:70" x14ac:dyDescent="0.25"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</row>
    <row r="371" spans="3:70" x14ac:dyDescent="0.25"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</row>
    <row r="372" spans="3:70" x14ac:dyDescent="0.25"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</row>
    <row r="373" spans="3:70" x14ac:dyDescent="0.25"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</row>
    <row r="374" spans="3:70" x14ac:dyDescent="0.25"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</row>
    <row r="375" spans="3:70" x14ac:dyDescent="0.25"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</row>
    <row r="376" spans="3:70" x14ac:dyDescent="0.25"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</row>
    <row r="377" spans="3:70" x14ac:dyDescent="0.25"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</row>
    <row r="378" spans="3:70" x14ac:dyDescent="0.25"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</row>
    <row r="379" spans="3:70" x14ac:dyDescent="0.25"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</row>
    <row r="380" spans="3:70" x14ac:dyDescent="0.25"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</row>
    <row r="381" spans="3:70" x14ac:dyDescent="0.25"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</row>
    <row r="382" spans="3:70" x14ac:dyDescent="0.25"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</row>
    <row r="383" spans="3:70" x14ac:dyDescent="0.25"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</row>
    <row r="384" spans="3:70" x14ac:dyDescent="0.25"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</row>
    <row r="385" spans="3:70" x14ac:dyDescent="0.25"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</row>
    <row r="386" spans="3:70" x14ac:dyDescent="0.25"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</row>
    <row r="387" spans="3:70" x14ac:dyDescent="0.25"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</row>
    <row r="388" spans="3:70" x14ac:dyDescent="0.25"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</row>
    <row r="389" spans="3:70" x14ac:dyDescent="0.25"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</row>
    <row r="390" spans="3:70" x14ac:dyDescent="0.25"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</row>
    <row r="391" spans="3:70" x14ac:dyDescent="0.25"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</row>
    <row r="392" spans="3:70" x14ac:dyDescent="0.25"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</row>
    <row r="393" spans="3:70" x14ac:dyDescent="0.25"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</row>
    <row r="394" spans="3:70" x14ac:dyDescent="0.25"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</row>
    <row r="395" spans="3:70" x14ac:dyDescent="0.25"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</row>
    <row r="396" spans="3:70" x14ac:dyDescent="0.25"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</row>
    <row r="397" spans="3:70" x14ac:dyDescent="0.25"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</row>
    <row r="398" spans="3:70" x14ac:dyDescent="0.25"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</row>
    <row r="399" spans="3:70" x14ac:dyDescent="0.25"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</row>
    <row r="400" spans="3:70" x14ac:dyDescent="0.25"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</row>
    <row r="401" spans="3:70" x14ac:dyDescent="0.25"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</row>
    <row r="402" spans="3:70" x14ac:dyDescent="0.25"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</row>
    <row r="403" spans="3:70" x14ac:dyDescent="0.25"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</row>
    <row r="404" spans="3:70" x14ac:dyDescent="0.25"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</row>
    <row r="405" spans="3:70" x14ac:dyDescent="0.25"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</row>
    <row r="406" spans="3:70" x14ac:dyDescent="0.25"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</row>
    <row r="407" spans="3:70" x14ac:dyDescent="0.25"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</row>
    <row r="408" spans="3:70" x14ac:dyDescent="0.25"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</row>
    <row r="409" spans="3:70" x14ac:dyDescent="0.25"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</row>
    <row r="410" spans="3:70" x14ac:dyDescent="0.25"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</row>
    <row r="411" spans="3:70" x14ac:dyDescent="0.25"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</row>
    <row r="412" spans="3:70" x14ac:dyDescent="0.25"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</row>
    <row r="413" spans="3:70" x14ac:dyDescent="0.25"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</row>
    <row r="414" spans="3:70" x14ac:dyDescent="0.25"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</row>
    <row r="415" spans="3:70" x14ac:dyDescent="0.25"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</row>
    <row r="416" spans="3:70" x14ac:dyDescent="0.25"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</row>
    <row r="417" spans="3:70" x14ac:dyDescent="0.25"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</row>
    <row r="418" spans="3:70" x14ac:dyDescent="0.25"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</row>
    <row r="419" spans="3:70" x14ac:dyDescent="0.25"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</row>
    <row r="420" spans="3:70" x14ac:dyDescent="0.25"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</row>
    <row r="421" spans="3:70" x14ac:dyDescent="0.25"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</row>
    <row r="422" spans="3:70" x14ac:dyDescent="0.25"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</row>
    <row r="423" spans="3:70" x14ac:dyDescent="0.25"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</row>
    <row r="424" spans="3:70" x14ac:dyDescent="0.25"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</row>
    <row r="425" spans="3:70" x14ac:dyDescent="0.25"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</row>
    <row r="426" spans="3:70" x14ac:dyDescent="0.25"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</row>
    <row r="427" spans="3:70" x14ac:dyDescent="0.25"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</row>
    <row r="428" spans="3:70" x14ac:dyDescent="0.25"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</row>
    <row r="429" spans="3:70" x14ac:dyDescent="0.25"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</row>
    <row r="430" spans="3:70" x14ac:dyDescent="0.25"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</row>
    <row r="431" spans="3:70" x14ac:dyDescent="0.25"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</row>
    <row r="432" spans="3:70" x14ac:dyDescent="0.25"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</row>
    <row r="433" spans="3:70" x14ac:dyDescent="0.25"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</row>
    <row r="434" spans="3:70" x14ac:dyDescent="0.25"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</row>
    <row r="435" spans="3:70" x14ac:dyDescent="0.25"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</row>
    <row r="436" spans="3:70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</row>
    <row r="437" spans="3:70" x14ac:dyDescent="0.25"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</row>
    <row r="438" spans="3:70" x14ac:dyDescent="0.25"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</row>
    <row r="439" spans="3:70" x14ac:dyDescent="0.25"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</row>
    <row r="440" spans="3:70" x14ac:dyDescent="0.25"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</row>
    <row r="441" spans="3:70" x14ac:dyDescent="0.25"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</row>
    <row r="442" spans="3:70" x14ac:dyDescent="0.25"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</row>
    <row r="443" spans="3:70" x14ac:dyDescent="0.25"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</row>
  </sheetData>
  <hyperlinks>
    <hyperlink ref="A1" location="Main!A1" display="Main" xr:uid="{5AE72C8F-5440-46C0-97D6-2A9C770837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2025-06-07T12:23:45Z</dcterms:created>
  <dcterms:modified xsi:type="dcterms:W3CDTF">2025-09-15T12:48:04Z</dcterms:modified>
</cp:coreProperties>
</file>