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95C311B-1406-4AD0-A2F8-4BB5C1844EDB}" xr6:coauthVersionLast="47" xr6:coauthVersionMax="47" xr10:uidLastSave="{00000000-0000-0000-0000-000000000000}"/>
  <bookViews>
    <workbookView xWindow="19095" yWindow="0" windowWidth="19410" windowHeight="20925" xr2:uid="{A2819952-F443-4856-A3B0-4932ED14053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N32" i="2"/>
  <c r="L32" i="2"/>
  <c r="K32" i="2"/>
  <c r="J32" i="2"/>
  <c r="N31" i="2"/>
  <c r="L31" i="2"/>
  <c r="K31" i="2"/>
  <c r="J31" i="2"/>
  <c r="N30" i="2"/>
  <c r="L30" i="2"/>
  <c r="K30" i="2"/>
  <c r="J30" i="2"/>
  <c r="N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G14" i="2"/>
  <c r="N23" i="2"/>
  <c r="N21" i="2"/>
  <c r="N19" i="2"/>
  <c r="N15" i="2"/>
  <c r="N10" i="2"/>
  <c r="N6" i="2"/>
  <c r="M6" i="2"/>
  <c r="M29" i="2" s="1"/>
  <c r="L6" i="2"/>
  <c r="L10" i="2" s="1"/>
  <c r="L15" i="2" s="1"/>
  <c r="L19" i="2" s="1"/>
  <c r="L21" i="2" s="1"/>
  <c r="L23" i="2" s="1"/>
  <c r="K6" i="2"/>
  <c r="K10" i="2" s="1"/>
  <c r="K15" i="2" s="1"/>
  <c r="K19" i="2" s="1"/>
  <c r="K21" i="2" s="1"/>
  <c r="K23" i="2" s="1"/>
  <c r="F32" i="2"/>
  <c r="E32" i="2"/>
  <c r="D32" i="2"/>
  <c r="C32" i="2"/>
  <c r="F31" i="2"/>
  <c r="E31" i="2"/>
  <c r="D31" i="2"/>
  <c r="C31" i="2"/>
  <c r="F30" i="2"/>
  <c r="E30" i="2"/>
  <c r="D30" i="2"/>
  <c r="C30" i="2"/>
  <c r="I32" i="2"/>
  <c r="I31" i="2"/>
  <c r="I30" i="2"/>
  <c r="H29" i="2"/>
  <c r="H28" i="2"/>
  <c r="G28" i="2"/>
  <c r="H27" i="2"/>
  <c r="G27" i="2"/>
  <c r="H26" i="2"/>
  <c r="G26" i="2"/>
  <c r="I29" i="2"/>
  <c r="I28" i="2"/>
  <c r="I27" i="2"/>
  <c r="I26" i="2"/>
  <c r="F23" i="2"/>
  <c r="E23" i="2"/>
  <c r="D23" i="2"/>
  <c r="C23" i="2"/>
  <c r="I23" i="2"/>
  <c r="F21" i="2"/>
  <c r="E21" i="2"/>
  <c r="D21" i="2"/>
  <c r="C21" i="2"/>
  <c r="I21" i="2"/>
  <c r="J19" i="2"/>
  <c r="J21" i="2" s="1"/>
  <c r="J23" i="2" s="1"/>
  <c r="F19" i="2"/>
  <c r="E19" i="2"/>
  <c r="D19" i="2"/>
  <c r="C19" i="2"/>
  <c r="I19" i="2"/>
  <c r="J10" i="2"/>
  <c r="F10" i="2"/>
  <c r="E10" i="2"/>
  <c r="D10" i="2"/>
  <c r="D15" i="2" s="1"/>
  <c r="C10" i="2"/>
  <c r="C15" i="2" s="1"/>
  <c r="J15" i="2"/>
  <c r="F15" i="2"/>
  <c r="E15" i="2"/>
  <c r="I15" i="2"/>
  <c r="I10" i="2"/>
  <c r="J6" i="2"/>
  <c r="H6" i="2"/>
  <c r="H10" i="2" s="1"/>
  <c r="G6" i="2"/>
  <c r="G29" i="2" s="1"/>
  <c r="F6" i="2"/>
  <c r="E6" i="2"/>
  <c r="D6" i="2"/>
  <c r="C6" i="2"/>
  <c r="I6" i="2"/>
  <c r="G4" i="1"/>
  <c r="M10" i="2" l="1"/>
  <c r="M30" i="2" s="1"/>
  <c r="G10" i="2"/>
  <c r="G30" i="2" s="1"/>
  <c r="H30" i="2"/>
  <c r="H15" i="2"/>
  <c r="H19" i="2" s="1"/>
  <c r="H21" i="2" s="1"/>
  <c r="H23" i="2" s="1"/>
  <c r="G7" i="1"/>
  <c r="M15" i="2" l="1"/>
  <c r="M31" i="2" s="1"/>
  <c r="G15" i="2"/>
  <c r="G19" i="2" s="1"/>
  <c r="H31" i="2"/>
  <c r="H32" i="2"/>
  <c r="M19" i="2" l="1"/>
  <c r="M32" i="2" s="1"/>
  <c r="G31" i="2"/>
  <c r="G21" i="2"/>
  <c r="G23" i="2" s="1"/>
  <c r="G32" i="2"/>
  <c r="M21" i="2" l="1"/>
  <c r="M23" i="2" s="1"/>
</calcChain>
</file>

<file path=xl/sharedStrings.xml><?xml version="1.0" encoding="utf-8"?>
<sst xmlns="http://schemas.openxmlformats.org/spreadsheetml/2006/main" count="54" uniqueCount="50">
  <si>
    <t>ADBE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</si>
  <si>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</si>
  <si>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</si>
  <si>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</si>
  <si>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</si>
  <si>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</si>
  <si>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</si>
  <si>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</si>
  <si>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</si>
  <si>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</si>
  <si>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Adobe INC.</t>
  </si>
  <si>
    <t>Main</t>
  </si>
  <si>
    <t>Q123</t>
  </si>
  <si>
    <t>Q223</t>
  </si>
  <si>
    <t>Q323</t>
  </si>
  <si>
    <t>Q423</t>
  </si>
  <si>
    <t>Q124</t>
  </si>
  <si>
    <t>Q224</t>
  </si>
  <si>
    <t>Q424</t>
  </si>
  <si>
    <t>Subscription</t>
  </si>
  <si>
    <t>Product</t>
  </si>
  <si>
    <t>Services</t>
  </si>
  <si>
    <t>Revenue</t>
  </si>
  <si>
    <t>COGS Subscription</t>
  </si>
  <si>
    <t>COGS Products</t>
  </si>
  <si>
    <t>COGS Services</t>
  </si>
  <si>
    <t>Gross Profit</t>
  </si>
  <si>
    <t>R&amp;D</t>
  </si>
  <si>
    <t>S&amp;M</t>
  </si>
  <si>
    <t>G&amp;A</t>
  </si>
  <si>
    <t>Amortization</t>
  </si>
  <si>
    <t>Operating Income</t>
  </si>
  <si>
    <t>Interest Expense</t>
  </si>
  <si>
    <t>Investment Gains</t>
  </si>
  <si>
    <t>Other Income</t>
  </si>
  <si>
    <t>Pretax Income</t>
  </si>
  <si>
    <t>Tax Expense</t>
  </si>
  <si>
    <t>Net Income</t>
  </si>
  <si>
    <t>EPS</t>
  </si>
  <si>
    <t>Revenue Growth</t>
  </si>
  <si>
    <t>Subscription Growth</t>
  </si>
  <si>
    <t>Product Growth</t>
  </si>
  <si>
    <t>Services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</si>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</sst>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3" fontId="5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7AA3-060B-4A41-B542-B6B2590D69AB}">
  <dimension ref="A1:H7"/>
  <sheetViews>
    <sheetView tabSelected="1" zoomScale="200" zoomScaleNormal="200" workbookViewId="0">
      <selection activeCell="G7" sqref="G7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8" x14ac:dyDescent="0.2">
      <c r="A1" s="1" t="s">
        <v>10</v>
      </c>
    </row>
    <row r="2" spans="1:8" x14ac:dyDescent="0.2">
      <c r="A2" s="2" t="s">
        <v>1</v>
      </c>
      <c r="F2" s="2" t="s">
        <v>3</v>
      </c>
      <c r="G2" s="2">
        <v>349.25</v>
      </c>
    </row>
    <row r="3" spans="1:8" x14ac:dyDescent="0.2">
      <c r="F3" s="2" t="s">
        <v>4</v>
      </c>
      <c r="G3" s="3">
        <v>424.2</v>
      </c>
      <c r="H3" s="9" t="s">
        <v>48</v>
      </c>
    </row>
    <row r="4" spans="1:8" x14ac:dyDescent="0.2">
      <c r="B4" s="2" t="s">
        <v>0</v>
      </c>
      <c r="F4" s="2" t="s">
        <v>5</v>
      </c>
      <c r="G4" s="3">
        <f>+G2*G3</f>
        <v>148151.85</v>
      </c>
    </row>
    <row r="5" spans="1:8" x14ac:dyDescent="0.2">
      <c r="B5" s="2" t="s">
        <v>2</v>
      </c>
      <c r="F5" s="2" t="s">
        <v>6</v>
      </c>
      <c r="G5" s="3">
        <f>4982+958</f>
        <v>5940</v>
      </c>
      <c r="H5" s="9" t="s">
        <v>48</v>
      </c>
    </row>
    <row r="6" spans="1:8" x14ac:dyDescent="0.2">
      <c r="F6" s="2" t="s">
        <v>7</v>
      </c>
      <c r="G6" s="3">
        <v>6200</v>
      </c>
      <c r="H6" s="9" t="s">
        <v>48</v>
      </c>
    </row>
    <row r="7" spans="1:8" x14ac:dyDescent="0.2">
      <c r="F7" s="2" t="s">
        <v>8</v>
      </c>
      <c r="G7" s="3">
        <f>+G4-G5+G6</f>
        <v>148411.85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9FD4-8ECE-4440-9194-0DD68C8F4560}">
  <dimension ref="A1:XFD456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2.75" x14ac:dyDescent="0.2"/>
  <cols>
    <col min="1" max="1" width="5.42578125" style="2" bestFit="1" customWidth="1"/>
    <col min="2" max="2" width="27.42578125" style="2" customWidth="1"/>
    <col min="3" max="16384" width="9.140625" style="2"/>
  </cols>
  <sheetData>
    <row r="1" spans="1:35 16384:16384" x14ac:dyDescent="0.2">
      <c r="A1" s="5" t="s">
        <v>11</v>
      </c>
    </row>
    <row r="2" spans="1:35 16384:1638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9</v>
      </c>
      <c r="J2" s="4" t="s">
        <v>18</v>
      </c>
      <c r="K2" s="9" t="s">
        <v>46</v>
      </c>
      <c r="L2" s="9" t="s">
        <v>47</v>
      </c>
      <c r="M2" s="9" t="s">
        <v>48</v>
      </c>
      <c r="N2" s="9" t="s">
        <v>49</v>
      </c>
    </row>
    <row r="3" spans="1:35 16384:16384" x14ac:dyDescent="0.2">
      <c r="B3" s="2" t="s">
        <v>19</v>
      </c>
      <c r="C3" s="3"/>
      <c r="D3" s="3"/>
      <c r="E3" s="3">
        <v>4631</v>
      </c>
      <c r="F3" s="3"/>
      <c r="G3" s="3">
        <v>4916</v>
      </c>
      <c r="H3" s="3">
        <v>5060</v>
      </c>
      <c r="I3" s="3">
        <v>5180</v>
      </c>
      <c r="J3" s="3"/>
      <c r="K3" s="3">
        <v>5483</v>
      </c>
      <c r="L3" s="3">
        <v>5641</v>
      </c>
      <c r="M3" s="3">
        <v>5791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 16384:16384" x14ac:dyDescent="0.2">
      <c r="B4" s="2" t="s">
        <v>20</v>
      </c>
      <c r="C4" s="3"/>
      <c r="D4" s="3"/>
      <c r="E4" s="3">
        <v>96</v>
      </c>
      <c r="F4" s="3"/>
      <c r="G4" s="3">
        <v>119</v>
      </c>
      <c r="H4" s="3">
        <v>104</v>
      </c>
      <c r="I4" s="3">
        <v>82</v>
      </c>
      <c r="J4" s="3"/>
      <c r="K4" s="3">
        <v>95</v>
      </c>
      <c r="L4" s="3">
        <v>88</v>
      </c>
      <c r="M4" s="3">
        <v>68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 16384:16384" x14ac:dyDescent="0.2">
      <c r="B5" s="2" t="s">
        <v>21</v>
      </c>
      <c r="C5" s="3"/>
      <c r="D5" s="3"/>
      <c r="E5" s="3">
        <v>163</v>
      </c>
      <c r="F5" s="3"/>
      <c r="G5" s="3">
        <v>147</v>
      </c>
      <c r="H5" s="3">
        <v>145</v>
      </c>
      <c r="I5" s="3">
        <v>146</v>
      </c>
      <c r="J5" s="3"/>
      <c r="K5" s="3">
        <v>136</v>
      </c>
      <c r="L5" s="3">
        <v>144</v>
      </c>
      <c r="M5" s="3">
        <v>129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 16384:16384" x14ac:dyDescent="0.2">
      <c r="B6" s="1" t="s">
        <v>22</v>
      </c>
      <c r="C6" s="6">
        <f t="shared" ref="C6:H6" si="0">SUM(C3:C5)</f>
        <v>0</v>
      </c>
      <c r="D6" s="6">
        <f t="shared" si="0"/>
        <v>0</v>
      </c>
      <c r="E6" s="6">
        <f t="shared" si="0"/>
        <v>4890</v>
      </c>
      <c r="F6" s="6">
        <f t="shared" si="0"/>
        <v>0</v>
      </c>
      <c r="G6" s="6">
        <f t="shared" si="0"/>
        <v>5182</v>
      </c>
      <c r="H6" s="6">
        <f t="shared" si="0"/>
        <v>5309</v>
      </c>
      <c r="I6" s="6">
        <f>SUM(I3:I5)</f>
        <v>5408</v>
      </c>
      <c r="J6" s="6">
        <f t="shared" ref="J6:N6" si="1">SUM(J3:J5)</f>
        <v>0</v>
      </c>
      <c r="K6" s="6">
        <f t="shared" si="1"/>
        <v>5714</v>
      </c>
      <c r="L6" s="6">
        <f t="shared" si="1"/>
        <v>5873</v>
      </c>
      <c r="M6" s="6">
        <f t="shared" si="1"/>
        <v>5988</v>
      </c>
      <c r="N6" s="6">
        <f t="shared" si="1"/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 16384:16384" x14ac:dyDescent="0.2">
      <c r="B7" s="2" t="s">
        <v>23</v>
      </c>
      <c r="C7" s="3"/>
      <c r="D7" s="3"/>
      <c r="E7" s="3">
        <v>447</v>
      </c>
      <c r="F7" s="3"/>
      <c r="G7" s="3">
        <v>455</v>
      </c>
      <c r="H7" s="3">
        <v>456</v>
      </c>
      <c r="I7" s="3">
        <v>413</v>
      </c>
      <c r="J7" s="3"/>
      <c r="K7" s="3">
        <v>490</v>
      </c>
      <c r="L7" s="3">
        <v>505</v>
      </c>
      <c r="M7" s="3">
        <v>510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 16384:16384" x14ac:dyDescent="0.2">
      <c r="B8" s="2" t="s">
        <v>24</v>
      </c>
      <c r="C8" s="3"/>
      <c r="D8" s="3"/>
      <c r="E8" s="3">
        <v>7</v>
      </c>
      <c r="F8" s="3"/>
      <c r="G8" s="3">
        <v>5</v>
      </c>
      <c r="H8" s="3">
        <v>8</v>
      </c>
      <c r="I8" s="3">
        <v>6</v>
      </c>
      <c r="J8" s="3"/>
      <c r="K8" s="3">
        <v>6</v>
      </c>
      <c r="L8" s="3">
        <v>6</v>
      </c>
      <c r="M8" s="3">
        <v>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 16384:16384" x14ac:dyDescent="0.2">
      <c r="B9" s="2" t="s">
        <v>25</v>
      </c>
      <c r="C9" s="3"/>
      <c r="D9" s="3"/>
      <c r="E9" s="3">
        <v>126</v>
      </c>
      <c r="F9" s="3"/>
      <c r="G9" s="3">
        <v>130</v>
      </c>
      <c r="H9" s="3">
        <v>134</v>
      </c>
      <c r="I9" s="3">
        <v>135</v>
      </c>
      <c r="J9" s="3"/>
      <c r="K9" s="3">
        <v>126</v>
      </c>
      <c r="L9" s="3">
        <v>127</v>
      </c>
      <c r="M9" s="3">
        <v>127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 16384:16384" x14ac:dyDescent="0.2">
      <c r="B10" s="2" t="s">
        <v>26</v>
      </c>
      <c r="C10" s="3">
        <f t="shared" ref="C10:H10" si="2">+C6-SUM(C7:C9)</f>
        <v>0</v>
      </c>
      <c r="D10" s="3">
        <f t="shared" si="2"/>
        <v>0</v>
      </c>
      <c r="E10" s="3">
        <f t="shared" si="2"/>
        <v>4310</v>
      </c>
      <c r="F10" s="3">
        <f t="shared" si="2"/>
        <v>0</v>
      </c>
      <c r="G10" s="3">
        <f t="shared" si="2"/>
        <v>4592</v>
      </c>
      <c r="H10" s="3">
        <f t="shared" si="2"/>
        <v>4711</v>
      </c>
      <c r="I10" s="3">
        <f>+I6-SUM(I7:I9)</f>
        <v>4854</v>
      </c>
      <c r="J10" s="3">
        <f t="shared" ref="J10:N10" si="3">+J6-SUM(J7:J9)</f>
        <v>0</v>
      </c>
      <c r="K10" s="3">
        <f t="shared" si="3"/>
        <v>5092</v>
      </c>
      <c r="L10" s="3">
        <f t="shared" si="3"/>
        <v>5235</v>
      </c>
      <c r="M10" s="3">
        <f t="shared" si="3"/>
        <v>5346</v>
      </c>
      <c r="N10" s="3">
        <f t="shared" si="3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 16384:16384" x14ac:dyDescent="0.2">
      <c r="B11" s="2" t="s">
        <v>27</v>
      </c>
      <c r="C11" s="3"/>
      <c r="D11" s="3"/>
      <c r="E11" s="3">
        <v>881</v>
      </c>
      <c r="F11" s="3"/>
      <c r="G11" s="3">
        <v>939</v>
      </c>
      <c r="H11" s="3">
        <v>984</v>
      </c>
      <c r="I11" s="3">
        <v>1022</v>
      </c>
      <c r="J11" s="3"/>
      <c r="K11" s="3">
        <v>1026</v>
      </c>
      <c r="L11" s="3">
        <v>1082</v>
      </c>
      <c r="M11" s="3">
        <v>1088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 16384:16384" x14ac:dyDescent="0.2">
      <c r="B12" s="2" t="s">
        <v>28</v>
      </c>
      <c r="C12" s="3"/>
      <c r="D12" s="3"/>
      <c r="E12" s="3">
        <v>1337</v>
      </c>
      <c r="F12" s="3"/>
      <c r="G12" s="3">
        <v>1352</v>
      </c>
      <c r="H12" s="3">
        <v>1445</v>
      </c>
      <c r="I12" s="3">
        <v>1431</v>
      </c>
      <c r="J12" s="3"/>
      <c r="K12" s="3">
        <v>1495</v>
      </c>
      <c r="L12" s="3">
        <v>1626</v>
      </c>
      <c r="M12" s="3">
        <v>1639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 16384:16384" x14ac:dyDescent="0.2">
      <c r="B13" s="2" t="s">
        <v>29</v>
      </c>
      <c r="C13" s="3"/>
      <c r="D13" s="3"/>
      <c r="E13" s="3">
        <v>353</v>
      </c>
      <c r="F13" s="3"/>
      <c r="G13" s="3">
        <v>352</v>
      </c>
      <c r="H13" s="3">
        <v>355</v>
      </c>
      <c r="I13" s="3">
        <v>366</v>
      </c>
      <c r="J13" s="3"/>
      <c r="K13" s="3">
        <v>367</v>
      </c>
      <c r="L13" s="3">
        <v>377</v>
      </c>
      <c r="M13" s="3">
        <v>408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 16384:16384" x14ac:dyDescent="0.2">
      <c r="B14" s="2" t="s">
        <v>30</v>
      </c>
      <c r="C14" s="3"/>
      <c r="D14" s="3"/>
      <c r="E14" s="3">
        <v>42</v>
      </c>
      <c r="F14" s="3"/>
      <c r="G14" s="3">
        <f>1000+42</f>
        <v>1042</v>
      </c>
      <c r="H14" s="3">
        <v>42</v>
      </c>
      <c r="I14" s="3">
        <v>43</v>
      </c>
      <c r="J14" s="3"/>
      <c r="K14" s="3">
        <v>41</v>
      </c>
      <c r="L14" s="3">
        <v>41</v>
      </c>
      <c r="M14" s="3">
        <v>38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 16384:16384" x14ac:dyDescent="0.2">
      <c r="B15" s="2" t="s">
        <v>31</v>
      </c>
      <c r="C15" s="3">
        <f t="shared" ref="C15:H15" si="4">+C10-SUM(C11:C14)</f>
        <v>0</v>
      </c>
      <c r="D15" s="3">
        <f t="shared" si="4"/>
        <v>0</v>
      </c>
      <c r="E15" s="3">
        <f t="shared" si="4"/>
        <v>1697</v>
      </c>
      <c r="F15" s="3">
        <f t="shared" si="4"/>
        <v>0</v>
      </c>
      <c r="G15" s="3">
        <f t="shared" si="4"/>
        <v>907</v>
      </c>
      <c r="H15" s="3">
        <f t="shared" si="4"/>
        <v>1885</v>
      </c>
      <c r="I15" s="3">
        <f>+I10-SUM(I11:I14)</f>
        <v>1992</v>
      </c>
      <c r="J15" s="3">
        <f t="shared" ref="J15:N15" si="5">+J10-SUM(J11:J14)</f>
        <v>0</v>
      </c>
      <c r="K15" s="3">
        <f t="shared" si="5"/>
        <v>2163</v>
      </c>
      <c r="L15" s="3">
        <f t="shared" si="5"/>
        <v>2109</v>
      </c>
      <c r="M15" s="3">
        <f t="shared" si="5"/>
        <v>2173</v>
      </c>
      <c r="N15" s="3">
        <f t="shared" si="5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XFD15" s="3"/>
    </row>
    <row r="16" spans="1:35 16384:16384" x14ac:dyDescent="0.2">
      <c r="B16" s="2" t="s">
        <v>32</v>
      </c>
      <c r="C16" s="3"/>
      <c r="D16" s="3"/>
      <c r="E16" s="3">
        <v>27</v>
      </c>
      <c r="F16" s="3"/>
      <c r="G16" s="3">
        <v>27</v>
      </c>
      <c r="H16" s="3">
        <v>41</v>
      </c>
      <c r="I16" s="3">
        <v>51</v>
      </c>
      <c r="J16" s="3"/>
      <c r="K16" s="3">
        <v>62</v>
      </c>
      <c r="L16" s="3">
        <v>68</v>
      </c>
      <c r="M16" s="3">
        <v>67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x14ac:dyDescent="0.2">
      <c r="B17" s="2" t="s">
        <v>33</v>
      </c>
      <c r="C17" s="3"/>
      <c r="D17" s="3"/>
      <c r="E17" s="3">
        <v>6</v>
      </c>
      <c r="F17" s="3"/>
      <c r="G17" s="3">
        <v>18</v>
      </c>
      <c r="H17" s="3">
        <v>4</v>
      </c>
      <c r="I17" s="3">
        <v>12</v>
      </c>
      <c r="J17" s="3"/>
      <c r="K17" s="3">
        <v>6</v>
      </c>
      <c r="L17" s="3">
        <v>2</v>
      </c>
      <c r="M17" s="3">
        <v>23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x14ac:dyDescent="0.2">
      <c r="B18" s="2" t="s">
        <v>34</v>
      </c>
      <c r="C18" s="3"/>
      <c r="D18" s="3"/>
      <c r="E18" s="3">
        <v>67</v>
      </c>
      <c r="F18" s="3"/>
      <c r="G18" s="3">
        <v>70</v>
      </c>
      <c r="H18" s="3">
        <v>82</v>
      </c>
      <c r="I18" s="3">
        <v>89</v>
      </c>
      <c r="J18" s="3"/>
      <c r="K18" s="3">
        <v>75</v>
      </c>
      <c r="L18" s="3">
        <v>58</v>
      </c>
      <c r="M18" s="3">
        <v>58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x14ac:dyDescent="0.2">
      <c r="B19" s="2" t="s">
        <v>35</v>
      </c>
      <c r="C19" s="3">
        <f t="shared" ref="C19:H19" si="6">+C15-C16+SUM(C17:C18)</f>
        <v>0</v>
      </c>
      <c r="D19" s="3">
        <f t="shared" si="6"/>
        <v>0</v>
      </c>
      <c r="E19" s="3">
        <f t="shared" si="6"/>
        <v>1743</v>
      </c>
      <c r="F19" s="3">
        <f t="shared" si="6"/>
        <v>0</v>
      </c>
      <c r="G19" s="3">
        <f t="shared" si="6"/>
        <v>968</v>
      </c>
      <c r="H19" s="3">
        <f t="shared" si="6"/>
        <v>1930</v>
      </c>
      <c r="I19" s="3">
        <f>+I15-I16+SUM(I17:I18)</f>
        <v>2042</v>
      </c>
      <c r="J19" s="3">
        <f t="shared" ref="J19:N19" si="7">+J15-J16+SUM(J17:J18)</f>
        <v>0</v>
      </c>
      <c r="K19" s="3">
        <f t="shared" si="7"/>
        <v>2182</v>
      </c>
      <c r="L19" s="3">
        <f t="shared" si="7"/>
        <v>2101</v>
      </c>
      <c r="M19" s="3">
        <f t="shared" si="7"/>
        <v>2187</v>
      </c>
      <c r="N19" s="3">
        <f t="shared" si="7"/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x14ac:dyDescent="0.2">
      <c r="B20" s="2" t="s">
        <v>36</v>
      </c>
      <c r="C20" s="3"/>
      <c r="D20" s="3"/>
      <c r="E20" s="3">
        <v>340</v>
      </c>
      <c r="F20" s="3"/>
      <c r="G20" s="3">
        <v>348</v>
      </c>
      <c r="H20" s="3">
        <v>357</v>
      </c>
      <c r="I20" s="3">
        <v>358</v>
      </c>
      <c r="J20" s="3"/>
      <c r="K20" s="3">
        <v>371</v>
      </c>
      <c r="L20" s="3">
        <v>410</v>
      </c>
      <c r="M20" s="3">
        <v>415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x14ac:dyDescent="0.2">
      <c r="B21" s="2" t="s">
        <v>37</v>
      </c>
      <c r="C21" s="3">
        <f t="shared" ref="C21:H21" si="8">+C19-C20</f>
        <v>0</v>
      </c>
      <c r="D21" s="3">
        <f t="shared" si="8"/>
        <v>0</v>
      </c>
      <c r="E21" s="3">
        <f t="shared" si="8"/>
        <v>1403</v>
      </c>
      <c r="F21" s="3">
        <f t="shared" si="8"/>
        <v>0</v>
      </c>
      <c r="G21" s="3">
        <f t="shared" si="8"/>
        <v>620</v>
      </c>
      <c r="H21" s="3">
        <f t="shared" si="8"/>
        <v>1573</v>
      </c>
      <c r="I21" s="3">
        <f>+I19-I20</f>
        <v>1684</v>
      </c>
      <c r="J21" s="3">
        <f t="shared" ref="J21:N21" si="9">+J19-J20</f>
        <v>0</v>
      </c>
      <c r="K21" s="3">
        <f t="shared" si="9"/>
        <v>1811</v>
      </c>
      <c r="L21" s="3">
        <f t="shared" si="9"/>
        <v>1691</v>
      </c>
      <c r="M21" s="3">
        <f t="shared" si="9"/>
        <v>1772</v>
      </c>
      <c r="N21" s="3">
        <f t="shared" si="9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x14ac:dyDescent="0.2">
      <c r="B23" s="2" t="s">
        <v>38</v>
      </c>
      <c r="C23" s="7" t="e">
        <f t="shared" ref="C23:H23" si="10">+C21/C24</f>
        <v>#DIV/0!</v>
      </c>
      <c r="D23" s="7" t="e">
        <f t="shared" si="10"/>
        <v>#DIV/0!</v>
      </c>
      <c r="E23" s="7">
        <f t="shared" si="10"/>
        <v>3.0767543859649122</v>
      </c>
      <c r="F23" s="7" t="e">
        <f t="shared" si="10"/>
        <v>#DIV/0!</v>
      </c>
      <c r="G23" s="7">
        <f t="shared" si="10"/>
        <v>1.3596491228070176</v>
      </c>
      <c r="H23" s="7">
        <f t="shared" si="10"/>
        <v>3.4878048780487805</v>
      </c>
      <c r="I23" s="7">
        <f>+I21/I24</f>
        <v>3.7842696629213481</v>
      </c>
      <c r="J23" s="7" t="e">
        <f t="shared" ref="J23:N23" si="11">+J21/J24</f>
        <v>#DIV/0!</v>
      </c>
      <c r="K23" s="7">
        <f t="shared" si="11"/>
        <v>4.1536697247706424</v>
      </c>
      <c r="L23" s="7">
        <f t="shared" si="11"/>
        <v>3.9417249417249418</v>
      </c>
      <c r="M23" s="7">
        <f t="shared" si="11"/>
        <v>4.1792452830188678</v>
      </c>
      <c r="N23" s="7" t="e">
        <f t="shared" si="11"/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x14ac:dyDescent="0.2">
      <c r="B24" s="2" t="s">
        <v>4</v>
      </c>
      <c r="C24" s="3"/>
      <c r="D24" s="3"/>
      <c r="E24" s="3">
        <v>456</v>
      </c>
      <c r="F24" s="3"/>
      <c r="G24" s="3">
        <v>456</v>
      </c>
      <c r="H24" s="3">
        <v>451</v>
      </c>
      <c r="I24" s="3">
        <v>445</v>
      </c>
      <c r="J24" s="3"/>
      <c r="K24" s="3">
        <v>436</v>
      </c>
      <c r="L24" s="3">
        <v>429</v>
      </c>
      <c r="M24" s="3">
        <v>424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x14ac:dyDescent="0.2">
      <c r="B26" s="2" t="s">
        <v>40</v>
      </c>
      <c r="C26" s="3"/>
      <c r="D26" s="3"/>
      <c r="E26" s="3"/>
      <c r="F26" s="3"/>
      <c r="G26" s="8" t="e">
        <f t="shared" ref="G26:H29" si="12">+G3/C3-1</f>
        <v>#DIV/0!</v>
      </c>
      <c r="H26" s="8" t="e">
        <f t="shared" si="12"/>
        <v>#DIV/0!</v>
      </c>
      <c r="I26" s="8">
        <f>+I3/E3-1</f>
        <v>0.11854890952278119</v>
      </c>
      <c r="J26" s="8" t="e">
        <f t="shared" ref="J26:N29" si="13">+J3/F3-1</f>
        <v>#DIV/0!</v>
      </c>
      <c r="K26" s="8">
        <f t="shared" si="13"/>
        <v>0.11533767290480057</v>
      </c>
      <c r="L26" s="8">
        <f t="shared" si="13"/>
        <v>0.11482213438735167</v>
      </c>
      <c r="M26" s="8">
        <f t="shared" si="13"/>
        <v>0.11795366795366791</v>
      </c>
      <c r="N26" s="8" t="e">
        <f t="shared" si="13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x14ac:dyDescent="0.2">
      <c r="B27" s="2" t="s">
        <v>41</v>
      </c>
      <c r="C27" s="3"/>
      <c r="D27" s="3"/>
      <c r="E27" s="3"/>
      <c r="F27" s="3"/>
      <c r="G27" s="8" t="e">
        <f t="shared" si="12"/>
        <v>#DIV/0!</v>
      </c>
      <c r="H27" s="8" t="e">
        <f t="shared" si="12"/>
        <v>#DIV/0!</v>
      </c>
      <c r="I27" s="8">
        <f t="shared" ref="I27:I29" si="14">+I4/E4-1</f>
        <v>-0.14583333333333337</v>
      </c>
      <c r="J27" s="8" t="e">
        <f t="shared" si="13"/>
        <v>#DIV/0!</v>
      </c>
      <c r="K27" s="8">
        <f t="shared" si="13"/>
        <v>-0.20168067226890751</v>
      </c>
      <c r="L27" s="8">
        <f t="shared" si="13"/>
        <v>-0.15384615384615385</v>
      </c>
      <c r="M27" s="8">
        <f t="shared" si="13"/>
        <v>-0.17073170731707321</v>
      </c>
      <c r="N27" s="8" t="e">
        <f t="shared" si="13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x14ac:dyDescent="0.2">
      <c r="B28" s="2" t="s">
        <v>42</v>
      </c>
      <c r="C28" s="3"/>
      <c r="D28" s="3"/>
      <c r="E28" s="3"/>
      <c r="F28" s="3"/>
      <c r="G28" s="8" t="e">
        <f t="shared" si="12"/>
        <v>#DIV/0!</v>
      </c>
      <c r="H28" s="8" t="e">
        <f t="shared" si="12"/>
        <v>#DIV/0!</v>
      </c>
      <c r="I28" s="8">
        <f t="shared" si="14"/>
        <v>-0.10429447852760731</v>
      </c>
      <c r="J28" s="8" t="e">
        <f t="shared" si="13"/>
        <v>#DIV/0!</v>
      </c>
      <c r="K28" s="8">
        <f t="shared" si="13"/>
        <v>-7.4829931972789088E-2</v>
      </c>
      <c r="L28" s="8">
        <f t="shared" si="13"/>
        <v>-6.8965517241379448E-3</v>
      </c>
      <c r="M28" s="8">
        <f t="shared" si="13"/>
        <v>-0.11643835616438358</v>
      </c>
      <c r="N28" s="8" t="e">
        <f t="shared" si="13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x14ac:dyDescent="0.2">
      <c r="B29" s="1" t="s">
        <v>39</v>
      </c>
      <c r="C29" s="6"/>
      <c r="D29" s="6"/>
      <c r="E29" s="6"/>
      <c r="F29" s="6"/>
      <c r="G29" s="10" t="e">
        <f t="shared" si="12"/>
        <v>#DIV/0!</v>
      </c>
      <c r="H29" s="10" t="e">
        <f t="shared" si="12"/>
        <v>#DIV/0!</v>
      </c>
      <c r="I29" s="10">
        <f t="shared" si="14"/>
        <v>0.10593047034764824</v>
      </c>
      <c r="J29" s="10" t="e">
        <f t="shared" si="13"/>
        <v>#DIV/0!</v>
      </c>
      <c r="K29" s="10">
        <f t="shared" si="13"/>
        <v>0.10266306445387885</v>
      </c>
      <c r="L29" s="10">
        <f t="shared" si="13"/>
        <v>0.10623469579958567</v>
      </c>
      <c r="M29" s="10">
        <f t="shared" si="13"/>
        <v>0.10724852071005908</v>
      </c>
      <c r="N29" s="10" t="e">
        <f t="shared" si="13"/>
        <v>#DIV/0!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x14ac:dyDescent="0.2">
      <c r="B30" s="2" t="s">
        <v>43</v>
      </c>
      <c r="C30" s="8" t="e">
        <f t="shared" ref="C30:H30" si="15">+C10/C6</f>
        <v>#DIV/0!</v>
      </c>
      <c r="D30" s="8" t="e">
        <f t="shared" si="15"/>
        <v>#DIV/0!</v>
      </c>
      <c r="E30" s="8">
        <f t="shared" si="15"/>
        <v>0.88139059304703471</v>
      </c>
      <c r="F30" s="8" t="e">
        <f t="shared" si="15"/>
        <v>#DIV/0!</v>
      </c>
      <c r="G30" s="8">
        <f t="shared" si="15"/>
        <v>0.88614434581242763</v>
      </c>
      <c r="H30" s="8">
        <f t="shared" si="15"/>
        <v>0.88736108495008481</v>
      </c>
      <c r="I30" s="8">
        <f>+I10/I6</f>
        <v>0.8975591715976331</v>
      </c>
      <c r="J30" s="8" t="e">
        <f t="shared" ref="J30:N30" si="16">+J10/J6</f>
        <v>#DIV/0!</v>
      </c>
      <c r="K30" s="8">
        <f t="shared" si="16"/>
        <v>0.89114455722786134</v>
      </c>
      <c r="L30" s="8">
        <f t="shared" si="16"/>
        <v>0.89136727396560533</v>
      </c>
      <c r="M30" s="8">
        <f t="shared" si="16"/>
        <v>0.89278557114228452</v>
      </c>
      <c r="N30" s="8" t="e">
        <f t="shared" si="16"/>
        <v>#DIV/0!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x14ac:dyDescent="0.2">
      <c r="B31" s="2" t="s">
        <v>44</v>
      </c>
      <c r="C31" s="8" t="e">
        <f t="shared" ref="C31:H31" si="17">+C15/C6</f>
        <v>#DIV/0!</v>
      </c>
      <c r="D31" s="8" t="e">
        <f t="shared" si="17"/>
        <v>#DIV/0!</v>
      </c>
      <c r="E31" s="8">
        <f t="shared" si="17"/>
        <v>0.34703476482617585</v>
      </c>
      <c r="F31" s="8" t="e">
        <f t="shared" si="17"/>
        <v>#DIV/0!</v>
      </c>
      <c r="G31" s="8">
        <f t="shared" si="17"/>
        <v>0.17502894635275956</v>
      </c>
      <c r="H31" s="8">
        <f t="shared" si="17"/>
        <v>0.35505744961386326</v>
      </c>
      <c r="I31" s="8">
        <f>+I15/I6</f>
        <v>0.36834319526627218</v>
      </c>
      <c r="J31" s="8" t="e">
        <f t="shared" ref="J31:N31" si="18">+J15/J6</f>
        <v>#DIV/0!</v>
      </c>
      <c r="K31" s="8">
        <f t="shared" si="18"/>
        <v>0.37854392719635982</v>
      </c>
      <c r="L31" s="8">
        <f t="shared" si="18"/>
        <v>0.35910097054316364</v>
      </c>
      <c r="M31" s="8">
        <f t="shared" si="18"/>
        <v>0.36289245156980626</v>
      </c>
      <c r="N31" s="8" t="e">
        <f t="shared" si="18"/>
        <v>#DIV/0!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x14ac:dyDescent="0.2">
      <c r="B32" s="2" t="s">
        <v>45</v>
      </c>
      <c r="C32" s="8" t="e">
        <f t="shared" ref="C32:H32" si="19">+C20/C19</f>
        <v>#DIV/0!</v>
      </c>
      <c r="D32" s="8" t="e">
        <f t="shared" si="19"/>
        <v>#DIV/0!</v>
      </c>
      <c r="E32" s="8">
        <f t="shared" si="19"/>
        <v>0.19506597819850832</v>
      </c>
      <c r="F32" s="8" t="e">
        <f t="shared" si="19"/>
        <v>#DIV/0!</v>
      </c>
      <c r="G32" s="8">
        <f t="shared" si="19"/>
        <v>0.35950413223140498</v>
      </c>
      <c r="H32" s="8">
        <f t="shared" si="19"/>
        <v>0.18497409326424871</v>
      </c>
      <c r="I32" s="8">
        <f>+I20/I19</f>
        <v>0.17531831537708129</v>
      </c>
      <c r="J32" s="8" t="e">
        <f t="shared" ref="J32:N32" si="20">+J20/J19</f>
        <v>#DIV/0!</v>
      </c>
      <c r="K32" s="8">
        <f t="shared" si="20"/>
        <v>0.17002749770852429</v>
      </c>
      <c r="L32" s="8">
        <f t="shared" si="20"/>
        <v>0.1951451689671585</v>
      </c>
      <c r="M32" s="8">
        <f t="shared" si="20"/>
        <v>0.18975765889346136</v>
      </c>
      <c r="N32" s="8" t="e">
        <f t="shared" si="20"/>
        <v>#DIV/0!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3:3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3:3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3:3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3:3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3:3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3:3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3:3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3:3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3:3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3:3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3:3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3:3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3:3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3:3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3:3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3:3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3:3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3:3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3:3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3:3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3:3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3:3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3:3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3:3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3:3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3:3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3:3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3:3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3:3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3:3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3:3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3:3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3:3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3:3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3:3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3:3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3:3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3:3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3:3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3:3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3:3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3:3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3:3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3:3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3:3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3:3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3:3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3:3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3:3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3:3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3:3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3:3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3:3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3:3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3:3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3:3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3:3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3:3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3:3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3:3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3:3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3:3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3:3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3:3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3:3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3:3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3:3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3:3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3:3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3:3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3:3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3:3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3:3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3:3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3:3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3:3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3:3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3:3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3:3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3:3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3:3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3:3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3:3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3:3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3:3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3:3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3:3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3:3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3:3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3:3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3:3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3:3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3:3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3:3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3:3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3:3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3:3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3:3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3:3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3:3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3:3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3:3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3:3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3:3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3:3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3:3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3:3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3:3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3:3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3:3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3:3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3:3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3:3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3:3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3:3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3:3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3:3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3:3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3:3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3:3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3:3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3:3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3:3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3:3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3:3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3:3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3:3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3:3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3:3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3:3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3:3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3:3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3:3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3:3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3:3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3:3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3:3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3:3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3:3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3:3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3:3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3:3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3:3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3:3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3:3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3:3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3:3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3:3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3:3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3:3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3:3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3:3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3:3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3:3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3:3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3:3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3:3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3:3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3:3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3:3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3:3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3:3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3:3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3:3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3:3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3:3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3:3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3:3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3:3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3:3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3:3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3:3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3:3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3:3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3:3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3:3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3:3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3:3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3:3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3:3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3:3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3:3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3:3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3:3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3:3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3:3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3:3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3:3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3:3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3:3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3:3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3:3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3:3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3:3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3:3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3:3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3:3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3:3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3:3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3:3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3:3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3:3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3:3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3:3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3:3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3:3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3:3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3:3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3:3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3:3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3:3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3:3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3:3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3:3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3:3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3:3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3:3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3:3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3:3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3:3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3:3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3:3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3:3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3:3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3:3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3:3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3:3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3:3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3:3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3:3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3:3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3:3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3:3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3:3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3:3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3:3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3:3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3:3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3:3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3:3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3:3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3:3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3:3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3:3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3:3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3:3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3:3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3:3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3:3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3:3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3:3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3:3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3:3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3:3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3:3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3:3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3:3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3:3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3:3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3:3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3:3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3:3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3:3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3:3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3:3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3:3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3:3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3:3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3:3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3:3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3:3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3:3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3:3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3:3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3:3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3:3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3:3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3:3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3:3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3:3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3:3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3:3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3:3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3:3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3:3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3:3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3:3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3:3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3:3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3:3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3:3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3:3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3:3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3:3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3:3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3:3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3:3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3:3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3:3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3:3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3:3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3:3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3:3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3:3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3:3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3:3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3:3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3:3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3:3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3:3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3:3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3:3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3:3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3:3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3:3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3:3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3:3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3:3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3:3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3:3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3:3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3:3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3:3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3:3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3:3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3:3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3:3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3:3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3:3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3:3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3:3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3:3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3:3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3:3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3:3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3:3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3:3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3:3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3:3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3:3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3:3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3:3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3:3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3:3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3:3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3:3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3:3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3:3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3:3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3:3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3:3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3:3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3:3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3:3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3:3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3:3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3:3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3:3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3:3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3:3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3:3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3:3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3:3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3:3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3:3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3:3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3:3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3:3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3:3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3:3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3:3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3:3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3:3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3:3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3:3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3:3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3:3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3:3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3:3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3:3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</sheetData>
  <hyperlinks>
    <hyperlink ref="A1" location="Main!A1" display="Main" xr:uid="{B9052898-F4A0-42C1-B8C2-263C3D33E6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2025-01-10T16:27:16Z</dcterms:created>
  <dcterms:modified xsi:type="dcterms:W3CDTF">2025-09-15T11:33:25Z</dcterms:modified>
</cp:coreProperties>
</file>