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1914DC6-1E7E-47DE-9521-2B1C09AFD016}" xr6:coauthVersionLast="47" xr6:coauthVersionMax="47" xr10:uidLastSave="{00000000-0000-0000-0000-000000000000}"/>
  <bookViews>
    <workbookView xWindow="19095" yWindow="0" windowWidth="19410" windowHeight="20925" xr2:uid="{BF6AB992-A367-41FE-B952-7A79782DC4D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2" l="1"/>
  <c r="F35" i="2"/>
  <c r="E35" i="2"/>
  <c r="D35" i="2"/>
  <c r="H35" i="2"/>
  <c r="G34" i="2"/>
  <c r="F34" i="2"/>
  <c r="E34" i="2"/>
  <c r="D34" i="2"/>
  <c r="H34" i="2"/>
  <c r="G33" i="2"/>
  <c r="F33" i="2"/>
  <c r="E33" i="2"/>
  <c r="D33" i="2"/>
  <c r="H33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32" i="2"/>
  <c r="F32" i="2"/>
  <c r="E32" i="2"/>
  <c r="H31" i="2"/>
  <c r="H30" i="2"/>
  <c r="H29" i="2"/>
  <c r="H28" i="2"/>
  <c r="H27" i="2"/>
  <c r="H32" i="2"/>
  <c r="F7" i="2"/>
  <c r="F6" i="2"/>
  <c r="G7" i="2"/>
  <c r="G6" i="2"/>
  <c r="H7" i="2"/>
  <c r="H6" i="2"/>
  <c r="J7" i="1"/>
  <c r="J6" i="1"/>
  <c r="G10" i="2"/>
  <c r="G15" i="2" s="1"/>
  <c r="G18" i="2" s="1"/>
  <c r="G20" i="2" s="1"/>
  <c r="G22" i="2" s="1"/>
  <c r="G24" i="2" s="1"/>
  <c r="F10" i="2"/>
  <c r="F15" i="2" s="1"/>
  <c r="F18" i="2" s="1"/>
  <c r="F20" i="2" s="1"/>
  <c r="F22" i="2" s="1"/>
  <c r="F24" i="2" s="1"/>
  <c r="E10" i="2"/>
  <c r="E15" i="2" s="1"/>
  <c r="E18" i="2" s="1"/>
  <c r="E20" i="2" s="1"/>
  <c r="E22" i="2" s="1"/>
  <c r="E24" i="2" s="1"/>
  <c r="H10" i="2"/>
  <c r="H15" i="2" s="1"/>
  <c r="H18" i="2" s="1"/>
  <c r="H20" i="2" s="1"/>
  <c r="H22" i="2" s="1"/>
  <c r="H24" i="2" s="1"/>
  <c r="J4" i="1"/>
</calcChain>
</file>

<file path=xl/sharedStrings.xml><?xml version="1.0" encoding="utf-8"?>
<sst xmlns="http://schemas.openxmlformats.org/spreadsheetml/2006/main" count="53" uniqueCount="49">
  <si>
    <t>Wolverine World Wide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</si>
  <si>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</si>
  <si>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</si>
  <si>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</si>
  <si>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</si>
  <si>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</si>
  <si>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</si>
  <si>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</si>
  <si>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</si>
  <si>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Notes</t>
  </si>
  <si>
    <t>casual footwear &amp; appereal, performance outdoor, athletic footwear</t>
  </si>
  <si>
    <t>Brands: Bates, Cat, Chaco, Harley-Davidson, Hush Puppies, Hytest</t>
  </si>
  <si>
    <t>Merrell, Saucony, Sweaty Betty and Wolverine</t>
  </si>
  <si>
    <t>Bought Brooks in 1981 but sold to Berkshire Hathaway in 1992 for 21 mio</t>
  </si>
  <si>
    <t>Main</t>
  </si>
  <si>
    <t>FY20</t>
  </si>
  <si>
    <t>FY21</t>
  </si>
  <si>
    <t>FY22</t>
  </si>
  <si>
    <t>FY23</t>
  </si>
  <si>
    <t>FY24</t>
  </si>
  <si>
    <t>Active Group</t>
  </si>
  <si>
    <t>Work Group</t>
  </si>
  <si>
    <t>Other</t>
  </si>
  <si>
    <t>Revenue</t>
  </si>
  <si>
    <t>COGS</t>
  </si>
  <si>
    <t>Gross Profit</t>
  </si>
  <si>
    <t>SG&amp;A</t>
  </si>
  <si>
    <t>Sales of businesses</t>
  </si>
  <si>
    <t>Asset impairments</t>
  </si>
  <si>
    <t>Operating Income</t>
  </si>
  <si>
    <t>Interest Expense</t>
  </si>
  <si>
    <t>Other Expenses</t>
  </si>
  <si>
    <t>Pretax Income</t>
  </si>
  <si>
    <t>Tax Expense</t>
  </si>
  <si>
    <t>Net Income</t>
  </si>
  <si>
    <t>Minority Share</t>
  </si>
  <si>
    <t>Net Income to Company</t>
  </si>
  <si>
    <t>EPS</t>
  </si>
  <si>
    <t>DTC</t>
  </si>
  <si>
    <t>Wholesale</t>
  </si>
  <si>
    <t>Active Group Growth</t>
  </si>
  <si>
    <t>Work Group Growth</t>
  </si>
  <si>
    <t>Other Growth</t>
  </si>
  <si>
    <t>DTC Growth</t>
  </si>
  <si>
    <t>Wholseale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</si>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</sst>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;\(#,##0.0\)"/>
    <numFmt numFmtId="167" formatCode="#,##0.00;\(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2"/>
    <xf numFmtId="165" fontId="0" fillId="0" borderId="0" xfId="0" applyNumberFormat="1"/>
    <xf numFmtId="165" fontId="1" fillId="0" borderId="0" xfId="0" applyNumberFormat="1" applyFont="1"/>
    <xf numFmtId="167" fontId="0" fillId="0" borderId="0" xfId="0" applyNumberFormat="1"/>
    <xf numFmtId="9" fontId="1" fillId="0" borderId="0" xfId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AD25-1E48-44DA-AE3E-8B8EB044DCF3}">
  <dimension ref="A1:K14"/>
  <sheetViews>
    <sheetView tabSelected="1" topLeftCell="C1" zoomScale="200" zoomScaleNormal="200" workbookViewId="0">
      <selection activeCell="J8" sqref="J8"/>
    </sheetView>
  </sheetViews>
  <sheetFormatPr defaultRowHeight="15" x14ac:dyDescent="0.25"/>
  <cols>
    <col min="1" max="1" width="4.4257812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14.08</v>
      </c>
    </row>
    <row r="3" spans="1:11" x14ac:dyDescent="0.25">
      <c r="I3" t="s">
        <v>3</v>
      </c>
      <c r="J3" s="5">
        <v>80.371566000000001</v>
      </c>
      <c r="K3" s="2" t="s">
        <v>8</v>
      </c>
    </row>
    <row r="4" spans="1:11" x14ac:dyDescent="0.25">
      <c r="I4" t="s">
        <v>4</v>
      </c>
      <c r="J4" s="5">
        <f>+J2*J3</f>
        <v>1131.6316492799999</v>
      </c>
    </row>
    <row r="5" spans="1:11" x14ac:dyDescent="0.25">
      <c r="I5" t="s">
        <v>5</v>
      </c>
      <c r="J5" s="5">
        <v>152.1</v>
      </c>
      <c r="K5" s="2" t="s">
        <v>8</v>
      </c>
    </row>
    <row r="6" spans="1:11" x14ac:dyDescent="0.25">
      <c r="I6" t="s">
        <v>6</v>
      </c>
      <c r="J6" s="5">
        <f>10+70+568</f>
        <v>648</v>
      </c>
      <c r="K6" s="2" t="s">
        <v>8</v>
      </c>
    </row>
    <row r="7" spans="1:11" x14ac:dyDescent="0.25">
      <c r="I7" t="s">
        <v>7</v>
      </c>
      <c r="J7" s="5">
        <f>+J4-J5+J6</f>
        <v>1627.5316492799998</v>
      </c>
    </row>
    <row r="10" spans="1:11" x14ac:dyDescent="0.25">
      <c r="B10" s="3" t="s">
        <v>9</v>
      </c>
    </row>
    <row r="11" spans="1:11" x14ac:dyDescent="0.25">
      <c r="B11" t="s">
        <v>10</v>
      </c>
    </row>
    <row r="12" spans="1:11" x14ac:dyDescent="0.25">
      <c r="B12" t="s">
        <v>11</v>
      </c>
    </row>
    <row r="13" spans="1:11" x14ac:dyDescent="0.25">
      <c r="B13" t="s">
        <v>12</v>
      </c>
    </row>
    <row r="14" spans="1:11" x14ac:dyDescent="0.25">
      <c r="B1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E483-AC6A-456C-A62D-6F90DD190CC4}">
  <dimension ref="A1:AS515"/>
  <sheetViews>
    <sheetView zoomScale="200" zoomScaleNormal="200" workbookViewId="0">
      <pane xSplit="2" ySplit="2" topLeftCell="C13" activePane="bottomRight" state="frozen"/>
      <selection pane="topRight" activeCell="C1" sqref="C1"/>
      <selection pane="bottomLeft" activeCell="A3" sqref="A3"/>
      <selection pane="bottomRight" activeCell="A35" sqref="A35"/>
    </sheetView>
  </sheetViews>
  <sheetFormatPr defaultRowHeight="15" x14ac:dyDescent="0.25"/>
  <cols>
    <col min="1" max="1" width="5.42578125" bestFit="1" customWidth="1"/>
    <col min="2" max="2" width="32.7109375" customWidth="1"/>
  </cols>
  <sheetData>
    <row r="1" spans="1:45" x14ac:dyDescent="0.25">
      <c r="A1" s="4" t="s">
        <v>14</v>
      </c>
    </row>
    <row r="2" spans="1:45" x14ac:dyDescent="0.25"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</row>
    <row r="3" spans="1:45" x14ac:dyDescent="0.25">
      <c r="B3" t="s">
        <v>20</v>
      </c>
      <c r="C3" s="5"/>
      <c r="D3" s="5"/>
      <c r="E3" s="5"/>
      <c r="F3" s="5"/>
      <c r="G3" s="5">
        <v>1439.1</v>
      </c>
      <c r="H3" s="5">
        <v>1246.0999999999999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5">
      <c r="B4" t="s">
        <v>21</v>
      </c>
      <c r="C4" s="5"/>
      <c r="D4" s="5"/>
      <c r="E4" s="5"/>
      <c r="F4" s="5"/>
      <c r="G4" s="5">
        <v>480.6</v>
      </c>
      <c r="H4" s="5">
        <v>455.3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5">
      <c r="B5" t="s">
        <v>22</v>
      </c>
      <c r="C5" s="5"/>
      <c r="D5" s="5"/>
      <c r="E5" s="5"/>
      <c r="F5" s="5"/>
      <c r="G5" s="5">
        <v>323.2</v>
      </c>
      <c r="H5" s="5">
        <v>53.6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5">
      <c r="B6" t="s">
        <v>38</v>
      </c>
      <c r="C6" s="5"/>
      <c r="D6" s="5"/>
      <c r="E6" s="5"/>
      <c r="F6" s="5">
        <f>483.6+58.5+149.7</f>
        <v>691.8</v>
      </c>
      <c r="G6" s="5">
        <f>440+52+90.4</f>
        <v>582.4</v>
      </c>
      <c r="H6" s="5">
        <f>430.4+45.4+8.1</f>
        <v>483.9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5">
      <c r="B7" t="s">
        <v>39</v>
      </c>
      <c r="C7" s="5"/>
      <c r="D7" s="5"/>
      <c r="E7" s="5"/>
      <c r="F7" s="5">
        <f>1086.6+532+374.4</f>
        <v>1993</v>
      </c>
      <c r="G7" s="5">
        <f>999.1+428.6+232.8</f>
        <v>1660.5</v>
      </c>
      <c r="H7" s="5">
        <f>815.7+409.9+45.5</f>
        <v>1271.0999999999999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5">
      <c r="B8" s="1" t="s">
        <v>23</v>
      </c>
      <c r="C8" s="5"/>
      <c r="D8" s="6"/>
      <c r="E8" s="6"/>
      <c r="F8" s="6">
        <v>2684.8</v>
      </c>
      <c r="G8" s="6">
        <v>2242.9</v>
      </c>
      <c r="H8" s="6">
        <v>1755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t="s">
        <v>24</v>
      </c>
      <c r="C9" s="5"/>
      <c r="D9" s="5"/>
      <c r="E9" s="5"/>
      <c r="F9" s="5">
        <v>1614.4</v>
      </c>
      <c r="G9" s="5">
        <v>1370.4</v>
      </c>
      <c r="H9" s="5">
        <v>973.5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t="s">
        <v>25</v>
      </c>
      <c r="C10" s="5"/>
      <c r="D10" s="5"/>
      <c r="E10" s="5">
        <f t="shared" ref="E10:G10" si="0">+E8-E9</f>
        <v>0</v>
      </c>
      <c r="F10" s="5">
        <f t="shared" si="0"/>
        <v>1070.4000000000001</v>
      </c>
      <c r="G10" s="5">
        <f t="shared" si="0"/>
        <v>872.5</v>
      </c>
      <c r="H10" s="5">
        <f>+H8-H9</f>
        <v>781.5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t="s">
        <v>26</v>
      </c>
      <c r="C11" s="5"/>
      <c r="D11" s="5"/>
      <c r="E11" s="5"/>
      <c r="F11" s="5">
        <v>906.4</v>
      </c>
      <c r="G11" s="5">
        <v>856.2</v>
      </c>
      <c r="H11" s="5">
        <v>690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t="s">
        <v>27</v>
      </c>
      <c r="C12" s="5"/>
      <c r="D12" s="5"/>
      <c r="E12" s="5"/>
      <c r="F12" s="5">
        <v>-90</v>
      </c>
      <c r="G12" s="5">
        <v>-90.4</v>
      </c>
      <c r="H12" s="5">
        <v>-8.5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t="s">
        <v>28</v>
      </c>
      <c r="C13" s="5"/>
      <c r="D13" s="5"/>
      <c r="E13" s="5"/>
      <c r="F13" s="5">
        <v>428.7</v>
      </c>
      <c r="G13" s="5">
        <v>185.3</v>
      </c>
      <c r="H13" s="5">
        <v>9.3000000000000007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t="s">
        <v>22</v>
      </c>
      <c r="C14" s="5"/>
      <c r="D14" s="5"/>
      <c r="E14" s="5"/>
      <c r="F14" s="5">
        <v>33.700000000000003</v>
      </c>
      <c r="G14" s="5">
        <v>-10.4</v>
      </c>
      <c r="H14" s="5">
        <v>-10.3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t="s">
        <v>29</v>
      </c>
      <c r="C15" s="5"/>
      <c r="D15" s="5"/>
      <c r="E15" s="5">
        <f t="shared" ref="E15:G15" si="1">+E10-SUM(E11:E14)</f>
        <v>0</v>
      </c>
      <c r="F15" s="5">
        <f t="shared" si="1"/>
        <v>-208.39999999999986</v>
      </c>
      <c r="G15" s="5">
        <f t="shared" si="1"/>
        <v>-68.200000000000159</v>
      </c>
      <c r="H15" s="5">
        <f>+H10-SUM(H11:H14)</f>
        <v>101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t="s">
        <v>30</v>
      </c>
      <c r="C16" s="5"/>
      <c r="D16" s="5"/>
      <c r="E16" s="5"/>
      <c r="F16" s="5">
        <v>47.3</v>
      </c>
      <c r="G16" s="5">
        <v>63.5</v>
      </c>
      <c r="H16" s="5">
        <v>42.7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t="s">
        <v>31</v>
      </c>
      <c r="C17" s="5"/>
      <c r="D17" s="5"/>
      <c r="E17" s="5"/>
      <c r="F17" s="5">
        <v>-2.8</v>
      </c>
      <c r="G17" s="5">
        <v>2.5</v>
      </c>
      <c r="H17" s="5">
        <v>-3.3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t="s">
        <v>32</v>
      </c>
      <c r="C18" s="5"/>
      <c r="D18" s="5"/>
      <c r="E18" s="5">
        <f t="shared" ref="E18:G18" si="2">+E15-SUM(E16:E17)</f>
        <v>0</v>
      </c>
      <c r="F18" s="5">
        <f t="shared" si="2"/>
        <v>-252.89999999999986</v>
      </c>
      <c r="G18" s="5">
        <f t="shared" si="2"/>
        <v>-134.20000000000016</v>
      </c>
      <c r="H18" s="5">
        <f>+H15-SUM(H16:H17)</f>
        <v>61.599999999999994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t="s">
        <v>33</v>
      </c>
      <c r="C19" s="5"/>
      <c r="D19" s="5"/>
      <c r="E19" s="5"/>
      <c r="F19" s="5">
        <v>-63.8</v>
      </c>
      <c r="G19" s="5">
        <v>-95</v>
      </c>
      <c r="H19" s="5">
        <v>10.1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t="s">
        <v>34</v>
      </c>
      <c r="C20" s="5"/>
      <c r="D20" s="5"/>
      <c r="E20" s="5">
        <f t="shared" ref="E20:G20" si="3">+E18-E19</f>
        <v>0</v>
      </c>
      <c r="F20" s="5">
        <f t="shared" si="3"/>
        <v>-189.09999999999985</v>
      </c>
      <c r="G20" s="5">
        <f t="shared" si="3"/>
        <v>-39.200000000000159</v>
      </c>
      <c r="H20" s="5">
        <f>+H18-H19</f>
        <v>51.499999999999993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t="s">
        <v>35</v>
      </c>
      <c r="C21" s="5"/>
      <c r="D21" s="5"/>
      <c r="E21" s="5"/>
      <c r="F21" s="5">
        <v>-0.8</v>
      </c>
      <c r="G21" s="5">
        <v>0.4</v>
      </c>
      <c r="H21" s="5">
        <v>3.6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t="s">
        <v>36</v>
      </c>
      <c r="C22" s="5"/>
      <c r="D22" s="5"/>
      <c r="E22" s="5">
        <f t="shared" ref="E22:G22" si="4">+E20-E21</f>
        <v>0</v>
      </c>
      <c r="F22" s="5">
        <f t="shared" si="4"/>
        <v>-188.29999999999984</v>
      </c>
      <c r="G22" s="5">
        <f t="shared" si="4"/>
        <v>-39.600000000000158</v>
      </c>
      <c r="H22" s="5">
        <f>+H20-H21</f>
        <v>47.899999999999991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t="s">
        <v>37</v>
      </c>
      <c r="C24" s="5"/>
      <c r="D24" s="5"/>
      <c r="E24" s="7" t="e">
        <f t="shared" ref="E24:G24" si="5">+E22/E25</f>
        <v>#DIV/0!</v>
      </c>
      <c r="F24" s="7">
        <f t="shared" si="5"/>
        <v>-2.3626097867001232</v>
      </c>
      <c r="G24" s="7">
        <f t="shared" si="5"/>
        <v>-0.49874055415617324</v>
      </c>
      <c r="H24" s="7">
        <f>+H22/H25</f>
        <v>0.59874999999999989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t="s">
        <v>3</v>
      </c>
      <c r="C25" s="5"/>
      <c r="D25" s="5"/>
      <c r="E25" s="5"/>
      <c r="F25" s="5">
        <v>79.7</v>
      </c>
      <c r="G25" s="5">
        <v>79.400000000000006</v>
      </c>
      <c r="H25" s="5">
        <v>80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t="s">
        <v>40</v>
      </c>
      <c r="C27" s="5"/>
      <c r="D27" s="9" t="e">
        <f t="shared" ref="D27:H31" si="6">+D3/C3-1</f>
        <v>#DIV/0!</v>
      </c>
      <c r="E27" s="9" t="e">
        <f t="shared" si="6"/>
        <v>#DIV/0!</v>
      </c>
      <c r="F27" s="9" t="e">
        <f t="shared" si="6"/>
        <v>#DIV/0!</v>
      </c>
      <c r="G27" s="9" t="e">
        <f t="shared" si="6"/>
        <v>#DIV/0!</v>
      </c>
      <c r="H27" s="9">
        <f t="shared" ref="H27:H31" si="7">+H3/G3-1</f>
        <v>-0.1341115975262317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t="s">
        <v>41</v>
      </c>
      <c r="C28" s="5"/>
      <c r="D28" s="9" t="e">
        <f t="shared" si="6"/>
        <v>#DIV/0!</v>
      </c>
      <c r="E28" s="9" t="e">
        <f t="shared" si="6"/>
        <v>#DIV/0!</v>
      </c>
      <c r="F28" s="9" t="e">
        <f t="shared" si="6"/>
        <v>#DIV/0!</v>
      </c>
      <c r="G28" s="9" t="e">
        <f t="shared" si="6"/>
        <v>#DIV/0!</v>
      </c>
      <c r="H28" s="9">
        <f t="shared" si="7"/>
        <v>-5.2642530170620039E-2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t="s">
        <v>42</v>
      </c>
      <c r="C29" s="5"/>
      <c r="D29" s="9" t="e">
        <f t="shared" si="6"/>
        <v>#DIV/0!</v>
      </c>
      <c r="E29" s="9" t="e">
        <f t="shared" si="6"/>
        <v>#DIV/0!</v>
      </c>
      <c r="F29" s="9" t="e">
        <f t="shared" si="6"/>
        <v>#DIV/0!</v>
      </c>
      <c r="G29" s="9" t="e">
        <f t="shared" si="6"/>
        <v>#DIV/0!</v>
      </c>
      <c r="H29" s="9">
        <f t="shared" si="7"/>
        <v>-0.83415841584158412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t="s">
        <v>43</v>
      </c>
      <c r="C30" s="5"/>
      <c r="D30" s="9" t="e">
        <f t="shared" si="6"/>
        <v>#DIV/0!</v>
      </c>
      <c r="E30" s="9" t="e">
        <f t="shared" si="6"/>
        <v>#DIV/0!</v>
      </c>
      <c r="F30" s="9" t="e">
        <f t="shared" si="6"/>
        <v>#DIV/0!</v>
      </c>
      <c r="G30" s="9">
        <f t="shared" si="6"/>
        <v>-0.15813819022838971</v>
      </c>
      <c r="H30" s="9">
        <f t="shared" si="7"/>
        <v>-0.16912774725274726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t="s">
        <v>44</v>
      </c>
      <c r="C31" s="5"/>
      <c r="D31" s="9" t="e">
        <f t="shared" si="6"/>
        <v>#DIV/0!</v>
      </c>
      <c r="E31" s="9" t="e">
        <f t="shared" si="6"/>
        <v>#DIV/0!</v>
      </c>
      <c r="F31" s="9" t="e">
        <f t="shared" si="6"/>
        <v>#DIV/0!</v>
      </c>
      <c r="G31" s="9">
        <f t="shared" si="6"/>
        <v>-0.16683391871550424</v>
      </c>
      <c r="H31" s="9">
        <f t="shared" si="7"/>
        <v>-0.23450767841011744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t="s">
        <v>45</v>
      </c>
      <c r="C32" s="5"/>
      <c r="D32" s="5"/>
      <c r="E32" s="8" t="e">
        <f t="shared" ref="E32:H32" si="8">+E8/D8-1</f>
        <v>#DIV/0!</v>
      </c>
      <c r="F32" s="8" t="e">
        <f t="shared" si="8"/>
        <v>#DIV/0!</v>
      </c>
      <c r="G32" s="8">
        <f t="shared" si="8"/>
        <v>-0.16459326579261024</v>
      </c>
      <c r="H32" s="8">
        <f>+H8/G8-1</f>
        <v>-0.21753087520620629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t="s">
        <v>46</v>
      </c>
      <c r="C33" s="5"/>
      <c r="D33" s="9" t="e">
        <f t="shared" ref="D33:H33" si="9">+D10/D8</f>
        <v>#DIV/0!</v>
      </c>
      <c r="E33" s="9" t="e">
        <f t="shared" si="9"/>
        <v>#DIV/0!</v>
      </c>
      <c r="F33" s="9">
        <f t="shared" si="9"/>
        <v>0.39868891537544698</v>
      </c>
      <c r="G33" s="9">
        <f t="shared" si="9"/>
        <v>0.38900530563110258</v>
      </c>
      <c r="H33" s="9">
        <f>+H10/H8</f>
        <v>0.44529914529914527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t="s">
        <v>47</v>
      </c>
      <c r="C34" s="5"/>
      <c r="D34" s="9" t="e">
        <f t="shared" ref="D34:H34" si="10">+D15/D8</f>
        <v>#DIV/0!</v>
      </c>
      <c r="E34" s="9" t="e">
        <f t="shared" si="10"/>
        <v>#DIV/0!</v>
      </c>
      <c r="F34" s="9">
        <f t="shared" si="10"/>
        <v>-7.7622169249106018E-2</v>
      </c>
      <c r="G34" s="9">
        <f t="shared" si="10"/>
        <v>-3.0407062285434105E-2</v>
      </c>
      <c r="H34" s="9">
        <f>+H15/H8</f>
        <v>5.7549857549857551E-2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t="s">
        <v>48</v>
      </c>
      <c r="C35" s="5"/>
      <c r="D35" s="9" t="e">
        <f t="shared" ref="D35:H35" si="11">+D19/D18</f>
        <v>#DIV/0!</v>
      </c>
      <c r="E35" s="9" t="e">
        <f t="shared" si="11"/>
        <v>#DIV/0!</v>
      </c>
      <c r="F35" s="9">
        <f t="shared" si="11"/>
        <v>0.25227362593910652</v>
      </c>
      <c r="G35" s="9">
        <f t="shared" si="11"/>
        <v>0.70789865871833002</v>
      </c>
      <c r="H35" s="9">
        <f>+H19/H18</f>
        <v>0.16396103896103897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3:45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3:45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3:45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3:45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3:45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3:45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3:45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3:45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3:45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3:45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3:45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3:45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3:45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3:45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3:45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3:45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3:45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3:45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3:45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3:45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3:45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3:45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3:45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3:45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3:45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3:45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3:45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3:45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3:45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3:45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3:45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3:45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3:45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3:45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3:45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3:45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3:45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3:45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3:45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3:45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3:45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3:45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3:45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spans="3:45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spans="3:45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spans="3:45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spans="3:45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spans="3:45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spans="3:45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spans="3:45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spans="3:45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3:45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3:45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3:45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3:45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3:45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3:45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3:45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3:45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3:45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spans="3:45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spans="3:45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spans="3:45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spans="3:45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spans="3:45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spans="3:45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spans="3:45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3:45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spans="3:45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3:45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3:45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3:45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3:45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3:45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3:45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spans="3:45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3:45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3:45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3:45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spans="3:45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3:45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3:45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3:45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3:45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3:45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3:45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3:45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3:45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3:45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3:45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3:45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3:45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3:45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3:45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3:45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spans="3:45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spans="3:45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spans="3:45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3:45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3:45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spans="3:45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3:45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3:45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3:45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3:45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3:45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spans="3:45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spans="3:45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3:45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spans="3:45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3:45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spans="3:45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3:45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3:45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3:45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spans="3:45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spans="3:45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spans="3:45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3:45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3:45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spans="3:45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spans="3:45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spans="3:45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3:45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spans="3:45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spans="3:45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spans="3:45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spans="3:45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spans="3:45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spans="3:45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spans="3:45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spans="3:45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3:45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spans="3:45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3:45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3:45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spans="3:45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spans="3:45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spans="3:45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3:45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spans="3:45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spans="3:45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spans="3:45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spans="3:45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3:45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3:45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3:45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3:45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3:45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3:45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spans="3:45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spans="3:45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3:45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3:45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3:45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3:45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3:45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3:45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spans="3:45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spans="3:45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3:45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spans="3:45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3:45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3:45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3:45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3:45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3:45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spans="3:45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3:45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3:45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spans="3:45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3:45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3:45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spans="3:45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3:45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3:45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3:45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spans="3:45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spans="3:45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spans="3:45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3:45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3:45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3:45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spans="3:45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spans="3:45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spans="3:45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spans="3:45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3:45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3:45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3:45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3:45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3:45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3:45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3:45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3:45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3:45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3:45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3:45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3:45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3:45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3:45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3:45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3:45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3:45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spans="3:45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spans="3:45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spans="3:45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spans="3:45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spans="3:45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spans="3:45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 spans="3:45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 spans="3:45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spans="3:45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spans="3:45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 spans="3:45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3:45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 spans="3:45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 spans="3:45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 spans="3:45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3:45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 spans="3:45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 spans="3:45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 spans="3:45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 spans="3:45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 spans="3:45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 spans="3:45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 spans="3:45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 spans="3:45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 spans="3:45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 spans="3:45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 spans="3:45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 spans="3:45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3:45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3:45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3:45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3:45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3:45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3:45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3:45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3:45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3:45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3:45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3:45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3:45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3:45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3:45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3:45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3:45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3:45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3:45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3:45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3:45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3:45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3:45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3:45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3:45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3:45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3:45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3:45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3:45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3:45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3:45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3:45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3:45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3:45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3:45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3:45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3:45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3:45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3:45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3:45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3:45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3:45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3:45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3:45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3:45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3:45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3:45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3:45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3:45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3:45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3:45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3:45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3:45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3:45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3:45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3:45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3:45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3:45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3:45" x14ac:dyDescent="0.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3:45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3:45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3:45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3:45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3:45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3:45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3:45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3:45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3:45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3:45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3:45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3:45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3:45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3:45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3:45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3:45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3:45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3:45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3:45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3:45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3:45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3:45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3:45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3:45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3:45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3:45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3:45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3:45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3:45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3:45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3:45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 spans="3:45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 spans="3:45" x14ac:dyDescent="0.2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 spans="3:45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 spans="3:45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 spans="3:45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 spans="3:45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 spans="3:45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 spans="3:45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 spans="3:45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 spans="3:45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 spans="3:45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 spans="3:45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 spans="3:45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 spans="3:45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 spans="3:45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 spans="3:45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 spans="3:45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 spans="3:45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 spans="3:45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 spans="3:45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 spans="3:45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 spans="3:45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 spans="3:45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 spans="3:45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 spans="3:45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 spans="3:45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 spans="3:45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 spans="3:45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 spans="3:45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 spans="3:45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 spans="3:45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 spans="3:45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 spans="3:45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 spans="3:45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 spans="3:45" x14ac:dyDescent="0.2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 spans="3:45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 spans="3:45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 spans="3:45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 spans="3:45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 spans="3:45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 spans="3:45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 spans="3:45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 spans="3:45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 spans="3:45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 spans="3:45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 spans="3:45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 spans="3:45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 spans="3:45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 spans="3:45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 spans="3:45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 spans="3:45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 spans="3:45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 spans="3:45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3:45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 spans="3:45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 spans="3:45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 spans="3:45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 spans="3:45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 spans="3:45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 spans="3:45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 spans="3:45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 spans="3:45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 spans="3:45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 spans="3:45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 spans="3:45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 spans="3:45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 spans="3:45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 spans="3:45" x14ac:dyDescent="0.2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 spans="3:45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 spans="3:45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 spans="3:45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 spans="3:45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 spans="3:45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 spans="3:45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 spans="3:45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 spans="3:45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 spans="3:45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 spans="3:45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 spans="3:45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 spans="3:45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 spans="3:45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 spans="3:45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 spans="3:45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 spans="3:45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 spans="3:45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 spans="3:45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 spans="3:45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 spans="3:45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 spans="3:45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 spans="3:45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 spans="3:45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 spans="3:45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 spans="3:45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 spans="3:45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 spans="3:45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 spans="3:45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 spans="3:45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 spans="3:45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 spans="3:45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 spans="3:45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 spans="3:45" x14ac:dyDescent="0.2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 spans="3:45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 spans="3:45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 spans="3:45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 spans="3:45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 spans="3:45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 spans="3:45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 spans="3:45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 spans="3:45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 spans="3:45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 spans="3:45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 spans="3:45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 spans="3:45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 spans="3:45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 spans="3:45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 spans="3:45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 spans="3:45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 spans="3:45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 spans="3:45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 spans="3:45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 spans="3:45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 spans="3:45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 spans="3:45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 spans="3:45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 spans="3:45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 spans="3:45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 spans="3:45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 spans="3:45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 spans="3:45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 spans="3:45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 spans="3:45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 spans="3:45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 spans="3:45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 spans="3:45" x14ac:dyDescent="0.2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 spans="3:45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 spans="3:45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 spans="3:45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 spans="3:45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 spans="3:45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 spans="3:45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 spans="3:45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 spans="3:45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 spans="3:45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 spans="3:45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 spans="3:45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 spans="3:45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</sheetData>
  <hyperlinks>
    <hyperlink ref="A1" location="Main!A1" display="Main" xr:uid="{874DA63B-47B1-40DF-BE5C-A0C1545A25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2025-05-04T12:38:26Z</dcterms:created>
  <dcterms:modified xsi:type="dcterms:W3CDTF">2025-05-04T17:41:56Z</dcterms:modified>
</cp:coreProperties>
</file>