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61FAA79-F112-47B1-A27D-7FFB2070F1C2}" xr6:coauthVersionLast="47" xr6:coauthVersionMax="47" xr10:uidLastSave="{00000000-0000-0000-0000-000000000000}"/>
  <bookViews>
    <workbookView xWindow="225" yWindow="5325" windowWidth="38175" windowHeight="15240" activeTab="1" xr2:uid="{C745F4EA-6A7E-4A07-A8BF-2B36F0EE508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9" i="2" s="1"/>
  <c r="I15" i="2" s="1"/>
  <c r="H7" i="2"/>
  <c r="H9" i="2" s="1"/>
  <c r="H15" i="2" s="1"/>
  <c r="H27" i="2" s="1"/>
  <c r="G7" i="2"/>
  <c r="G9" i="2" s="1"/>
  <c r="G15" i="2" s="1"/>
  <c r="G18" i="2" s="1"/>
  <c r="F7" i="2"/>
  <c r="F9" i="2" s="1"/>
  <c r="F15" i="2" s="1"/>
  <c r="F27" i="2" s="1"/>
  <c r="E7" i="2"/>
  <c r="E9" i="2" s="1"/>
  <c r="E15" i="2" s="1"/>
  <c r="E27" i="2" s="1"/>
  <c r="D7" i="2"/>
  <c r="D9" i="2" s="1"/>
  <c r="D15" i="2" s="1"/>
  <c r="D27" i="2" s="1"/>
  <c r="C7" i="2"/>
  <c r="C9" i="2" s="1"/>
  <c r="C15" i="2" s="1"/>
  <c r="C27" i="2" s="1"/>
  <c r="J7" i="2"/>
  <c r="J9" i="2" s="1"/>
  <c r="J15" i="2" s="1"/>
  <c r="J18" i="2" s="1"/>
  <c r="I7" i="1"/>
  <c r="I6" i="1"/>
  <c r="I4" i="1"/>
  <c r="J25" i="2" l="1"/>
  <c r="J26" i="2"/>
  <c r="C26" i="2"/>
  <c r="D26" i="2"/>
  <c r="E26" i="2"/>
  <c r="F26" i="2"/>
  <c r="G26" i="2"/>
  <c r="H26" i="2"/>
  <c r="G25" i="2"/>
  <c r="H25" i="2"/>
  <c r="I25" i="2"/>
  <c r="J27" i="2"/>
  <c r="G28" i="2"/>
  <c r="G20" i="2"/>
  <c r="G22" i="2" s="1"/>
  <c r="J20" i="2"/>
  <c r="J22" i="2" s="1"/>
  <c r="J28" i="2"/>
  <c r="G27" i="2"/>
  <c r="C18" i="2"/>
  <c r="D18" i="2"/>
  <c r="E18" i="2"/>
  <c r="F18" i="2"/>
  <c r="H18" i="2"/>
  <c r="I26" i="2"/>
  <c r="I27" i="2" l="1"/>
  <c r="I18" i="2"/>
  <c r="H20" i="2"/>
  <c r="H22" i="2" s="1"/>
  <c r="H28" i="2"/>
  <c r="F28" i="2"/>
  <c r="F20" i="2"/>
  <c r="F22" i="2" s="1"/>
  <c r="E28" i="2"/>
  <c r="E20" i="2"/>
  <c r="E22" i="2" s="1"/>
  <c r="D20" i="2"/>
  <c r="D22" i="2" s="1"/>
  <c r="D28" i="2"/>
  <c r="C28" i="2"/>
  <c r="C20" i="2"/>
  <c r="C22" i="2" s="1"/>
  <c r="I20" i="2" l="1"/>
  <c r="I22" i="2" s="1"/>
  <c r="I28" i="2"/>
</calcChain>
</file>

<file path=xl/sharedStrings.xml><?xml version="1.0" encoding="utf-8"?>
<sst xmlns="http://schemas.openxmlformats.org/spreadsheetml/2006/main" count="53" uniqueCount="49">
  <si>
    <t>Burlington Store</t>
  </si>
  <si>
    <t>numbers in mio USD</t>
  </si>
  <si>
    <t>Price</t>
  </si>
  <si>
    <t>Shares</t>
  </si>
  <si>
    <t>MC</t>
  </si>
  <si>
    <t>Cash</t>
  </si>
  <si>
    <t>Debt</t>
  </si>
  <si>
    <t>EV</t>
  </si>
  <si>
    <t>BURL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</si>
  <si>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</si>
  <si>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</si>
  <si>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</si>
  <si>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</si>
  <si>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</si>
  <si>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</si>
  <si>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</si>
  <si>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</si>
  <si>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</si>
  <si>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</si>
  <si>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Nets Sales</t>
  </si>
  <si>
    <t>Other Revenue</t>
  </si>
  <si>
    <t>Revenue</t>
  </si>
  <si>
    <t>COGS</t>
  </si>
  <si>
    <t>Gross Profit</t>
  </si>
  <si>
    <t>SG&amp;A</t>
  </si>
  <si>
    <t>Debt amendments</t>
  </si>
  <si>
    <t>D&amp;A</t>
  </si>
  <si>
    <t>Impairment charges</t>
  </si>
  <si>
    <t>Other income</t>
  </si>
  <si>
    <t>Operating Income</t>
  </si>
  <si>
    <t>Extinguishment of Debt</t>
  </si>
  <si>
    <t>Interest Expense</t>
  </si>
  <si>
    <t>Pretax Income</t>
  </si>
  <si>
    <t>Net Income</t>
  </si>
  <si>
    <t>EPS</t>
  </si>
  <si>
    <t>Revenue Growth</t>
  </si>
  <si>
    <t xml:space="preserve">Gross Margin </t>
  </si>
  <si>
    <t>Operating Margin</t>
  </si>
  <si>
    <t>Tax Rate</t>
  </si>
  <si>
    <t>Tax Expense</t>
  </si>
  <si>
    <t>Stores</t>
  </si>
  <si>
    <t>Number of Stores</t>
  </si>
  <si>
    <t>FY18</t>
  </si>
  <si>
    <t>FY19</t>
  </si>
  <si>
    <t>FY20</t>
  </si>
  <si>
    <t>FY21</t>
  </si>
  <si>
    <t>FY22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</si>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</sst>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F298-D9E0-4E7E-A11D-B7C7DAC26F50}">
  <dimension ref="A1:J10"/>
  <sheetViews>
    <sheetView topLeftCell="B1" zoomScale="200" zoomScaleNormal="200" workbookViewId="0">
      <selection activeCell="B7" sqref="B7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292.68</v>
      </c>
    </row>
    <row r="3" spans="1:10" x14ac:dyDescent="0.25">
      <c r="H3" t="s">
        <v>3</v>
      </c>
      <c r="I3" s="3">
        <v>63.481003999999999</v>
      </c>
      <c r="J3" s="5" t="s">
        <v>17</v>
      </c>
    </row>
    <row r="4" spans="1:10" x14ac:dyDescent="0.25">
      <c r="B4" t="s">
        <v>8</v>
      </c>
      <c r="H4" t="s">
        <v>4</v>
      </c>
      <c r="I4" s="3">
        <f>+I2*I3</f>
        <v>18579.62025072</v>
      </c>
    </row>
    <row r="5" spans="1:10" x14ac:dyDescent="0.25">
      <c r="B5" t="s">
        <v>9</v>
      </c>
      <c r="H5" t="s">
        <v>5</v>
      </c>
      <c r="I5" s="3">
        <v>857.8</v>
      </c>
      <c r="J5" s="5" t="s">
        <v>17</v>
      </c>
    </row>
    <row r="6" spans="1:10" x14ac:dyDescent="0.25">
      <c r="H6" t="s">
        <v>6</v>
      </c>
      <c r="I6" s="3">
        <f>1542.712+170.823</f>
        <v>1713.5350000000001</v>
      </c>
      <c r="J6" s="5" t="s">
        <v>17</v>
      </c>
    </row>
    <row r="7" spans="1:10" x14ac:dyDescent="0.25">
      <c r="H7" t="s">
        <v>7</v>
      </c>
      <c r="I7" s="3">
        <f>+I4-I5+I6</f>
        <v>19435.35525072</v>
      </c>
    </row>
    <row r="10" spans="1:10" x14ac:dyDescent="0.25">
      <c r="H10" t="s">
        <v>40</v>
      </c>
      <c r="I10" s="3">
        <v>1007</v>
      </c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58BF-2B17-4548-B028-78081AE6CD78}">
  <dimension ref="A1:BB238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5" x14ac:dyDescent="0.25"/>
  <cols>
    <col min="1" max="1" width="5.42578125" bestFit="1" customWidth="1"/>
    <col min="2" max="2" width="23" customWidth="1"/>
  </cols>
  <sheetData>
    <row r="1" spans="1:54" x14ac:dyDescent="0.25">
      <c r="A1" s="4" t="s">
        <v>10</v>
      </c>
    </row>
    <row r="2" spans="1:54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L2" s="5" t="s">
        <v>42</v>
      </c>
      <c r="M2" s="5" t="s">
        <v>43</v>
      </c>
      <c r="N2" s="5" t="s">
        <v>44</v>
      </c>
      <c r="O2" s="5" t="s">
        <v>45</v>
      </c>
      <c r="P2" s="5" t="s">
        <v>46</v>
      </c>
      <c r="Q2" s="5" t="s">
        <v>47</v>
      </c>
      <c r="R2" s="5" t="s">
        <v>48</v>
      </c>
    </row>
    <row r="3" spans="1:54" x14ac:dyDescent="0.25">
      <c r="B3" t="s">
        <v>41</v>
      </c>
      <c r="C3" s="5"/>
      <c r="D3" s="5"/>
      <c r="E3" s="5"/>
      <c r="F3" s="5"/>
      <c r="G3" s="5"/>
      <c r="H3" s="5"/>
      <c r="I3" s="5"/>
      <c r="J3" s="5"/>
      <c r="P3">
        <v>840</v>
      </c>
      <c r="Q3">
        <v>927</v>
      </c>
      <c r="R3">
        <v>1007</v>
      </c>
    </row>
    <row r="4" spans="1:54" x14ac:dyDescent="0.25">
      <c r="C4" s="5"/>
      <c r="D4" s="5"/>
      <c r="E4" s="5"/>
      <c r="F4" s="5"/>
      <c r="G4" s="5"/>
      <c r="H4" s="5"/>
      <c r="I4" s="5"/>
      <c r="J4" s="5"/>
    </row>
    <row r="5" spans="1:54" x14ac:dyDescent="0.25">
      <c r="B5" t="s">
        <v>19</v>
      </c>
      <c r="C5" s="2"/>
      <c r="D5" s="2"/>
      <c r="E5" s="2">
        <v>2284.6729999999998</v>
      </c>
      <c r="F5" s="2"/>
      <c r="G5" s="2"/>
      <c r="H5" s="2"/>
      <c r="I5" s="2">
        <v>2526.174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spans="1:54" x14ac:dyDescent="0.25">
      <c r="B6" t="s">
        <v>20</v>
      </c>
      <c r="C6" s="2"/>
      <c r="D6" s="2"/>
      <c r="E6" s="2">
        <v>4.673</v>
      </c>
      <c r="F6" s="2"/>
      <c r="G6" s="2"/>
      <c r="H6" s="2"/>
      <c r="I6" s="2">
        <v>4.5220000000000002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spans="1:54" x14ac:dyDescent="0.25">
      <c r="B7" s="1" t="s">
        <v>21</v>
      </c>
      <c r="C7" s="6">
        <f t="shared" ref="C7:I7" si="0">+C5+C6</f>
        <v>0</v>
      </c>
      <c r="D7" s="6">
        <f t="shared" si="0"/>
        <v>0</v>
      </c>
      <c r="E7" s="6">
        <f t="shared" si="0"/>
        <v>2289.3459999999995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2530.6959999999999</v>
      </c>
      <c r="J7" s="6">
        <f>+J5+J6</f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spans="1:54" x14ac:dyDescent="0.25">
      <c r="B8" t="s">
        <v>22</v>
      </c>
      <c r="C8" s="2"/>
      <c r="D8" s="2"/>
      <c r="E8" s="2">
        <v>1297.8050000000001</v>
      </c>
      <c r="F8" s="2"/>
      <c r="G8" s="2"/>
      <c r="H8" s="2"/>
      <c r="I8" s="2">
        <v>1418.143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spans="1:54" x14ac:dyDescent="0.25">
      <c r="B9" t="s">
        <v>23</v>
      </c>
      <c r="C9" s="2">
        <f t="shared" ref="C9:H9" si="1">+C7-C8</f>
        <v>0</v>
      </c>
      <c r="D9" s="2">
        <f t="shared" si="1"/>
        <v>0</v>
      </c>
      <c r="E9" s="2">
        <f t="shared" si="1"/>
        <v>991.54099999999949</v>
      </c>
      <c r="F9" s="2">
        <f t="shared" si="1"/>
        <v>0</v>
      </c>
      <c r="G9" s="2">
        <f t="shared" si="1"/>
        <v>0</v>
      </c>
      <c r="H9" s="2">
        <f t="shared" si="1"/>
        <v>0</v>
      </c>
      <c r="I9" s="2">
        <f>+I7-I8</f>
        <v>1112.5529999999999</v>
      </c>
      <c r="J9" s="2">
        <f t="shared" ref="J9" si="2">+J7-J8</f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spans="1:54" x14ac:dyDescent="0.25">
      <c r="B10" t="s">
        <v>24</v>
      </c>
      <c r="C10" s="2"/>
      <c r="D10" s="2"/>
      <c r="E10" s="2">
        <v>826.822</v>
      </c>
      <c r="F10" s="2"/>
      <c r="G10" s="2"/>
      <c r="H10" s="2"/>
      <c r="I10" s="2">
        <v>893.09199999999998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spans="1:54" x14ac:dyDescent="0.25">
      <c r="B11" t="s">
        <v>25</v>
      </c>
      <c r="C11" s="2"/>
      <c r="D11" s="2"/>
      <c r="E11" s="2">
        <v>0</v>
      </c>
      <c r="F11" s="2"/>
      <c r="G11" s="2"/>
      <c r="H11" s="2"/>
      <c r="I11" s="2">
        <v>4.5330000000000004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spans="1:54" x14ac:dyDescent="0.25">
      <c r="B12" t="s">
        <v>26</v>
      </c>
      <c r="C12" s="2"/>
      <c r="D12" s="2"/>
      <c r="E12" s="2">
        <v>76.087000000000003</v>
      </c>
      <c r="F12" s="2"/>
      <c r="G12" s="2"/>
      <c r="H12" s="2"/>
      <c r="I12" s="2">
        <v>87.47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spans="1:54" x14ac:dyDescent="0.25">
      <c r="B13" t="s">
        <v>27</v>
      </c>
      <c r="C13" s="2"/>
      <c r="D13" s="2"/>
      <c r="E13" s="2">
        <v>0.81399999999999995</v>
      </c>
      <c r="F13" s="2"/>
      <c r="G13" s="2"/>
      <c r="H13" s="2"/>
      <c r="I13" s="2">
        <v>3.044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spans="1:54" x14ac:dyDescent="0.25">
      <c r="B14" t="s">
        <v>28</v>
      </c>
      <c r="C14" s="2"/>
      <c r="D14" s="2"/>
      <c r="E14" s="2">
        <v>12.384</v>
      </c>
      <c r="F14" s="2"/>
      <c r="G14" s="2"/>
      <c r="H14" s="2"/>
      <c r="I14" s="2">
        <v>12.824999999999999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3"/>
    </row>
    <row r="15" spans="1:54" x14ac:dyDescent="0.25">
      <c r="B15" t="s">
        <v>29</v>
      </c>
      <c r="C15" s="2">
        <f t="shared" ref="C15:H15" si="3">+C9-SUM(C10:C13)+C14</f>
        <v>0</v>
      </c>
      <c r="D15" s="2">
        <f t="shared" si="3"/>
        <v>0</v>
      </c>
      <c r="E15" s="2">
        <f t="shared" si="3"/>
        <v>100.20199999999953</v>
      </c>
      <c r="F15" s="2">
        <f t="shared" si="3"/>
        <v>0</v>
      </c>
      <c r="G15" s="2">
        <f t="shared" si="3"/>
        <v>0</v>
      </c>
      <c r="H15" s="2">
        <f t="shared" si="3"/>
        <v>0</v>
      </c>
      <c r="I15" s="2">
        <f>+I9-SUM(I10:I13)+I14</f>
        <v>137.23899999999986</v>
      </c>
      <c r="J15" s="2">
        <f t="shared" ref="J15" si="4">+J9-SUM(J10:J13)+J14</f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3"/>
    </row>
    <row r="16" spans="1:54" x14ac:dyDescent="0.25">
      <c r="B16" t="s">
        <v>30</v>
      </c>
      <c r="C16" s="2"/>
      <c r="D16" s="2"/>
      <c r="E16" s="2">
        <v>13.63</v>
      </c>
      <c r="F16" s="2"/>
      <c r="G16" s="2"/>
      <c r="H16" s="2"/>
      <c r="I16" s="2">
        <v>1.4119999999999999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3"/>
    </row>
    <row r="17" spans="2:54" x14ac:dyDescent="0.25">
      <c r="B17" t="s">
        <v>31</v>
      </c>
      <c r="C17" s="2"/>
      <c r="D17" s="2"/>
      <c r="E17" s="2">
        <v>19.68</v>
      </c>
      <c r="F17" s="2"/>
      <c r="G17" s="2"/>
      <c r="H17" s="2"/>
      <c r="I17" s="2">
        <v>17.768999999999998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3"/>
    </row>
    <row r="18" spans="2:54" x14ac:dyDescent="0.25">
      <c r="B18" t="s">
        <v>32</v>
      </c>
      <c r="C18" s="2">
        <f t="shared" ref="C18:H18" si="5">+C15-C16-C17</f>
        <v>0</v>
      </c>
      <c r="D18" s="2">
        <f t="shared" si="5"/>
        <v>0</v>
      </c>
      <c r="E18" s="2">
        <f t="shared" si="5"/>
        <v>66.891999999999541</v>
      </c>
      <c r="F18" s="2">
        <f t="shared" si="5"/>
        <v>0</v>
      </c>
      <c r="G18" s="2">
        <f t="shared" si="5"/>
        <v>0</v>
      </c>
      <c r="H18" s="2">
        <f t="shared" si="5"/>
        <v>0</v>
      </c>
      <c r="I18" s="2">
        <f>+I15-I16-I17</f>
        <v>118.05799999999985</v>
      </c>
      <c r="J18" s="2">
        <f t="shared" ref="J18" si="6">+J15-J16-J17</f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</row>
    <row r="19" spans="2:54" x14ac:dyDescent="0.25">
      <c r="B19" t="s">
        <v>39</v>
      </c>
      <c r="C19" s="2"/>
      <c r="D19" s="2"/>
      <c r="E19" s="2">
        <v>18.341000000000001</v>
      </c>
      <c r="F19" s="2"/>
      <c r="G19" s="2"/>
      <c r="H19" s="2"/>
      <c r="I19" s="2">
        <v>27.440999999999999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2:54" x14ac:dyDescent="0.25">
      <c r="B20" t="s">
        <v>33</v>
      </c>
      <c r="C20" s="2">
        <f t="shared" ref="C20:H20" si="7">+C18-C19</f>
        <v>0</v>
      </c>
      <c r="D20" s="2">
        <f t="shared" si="7"/>
        <v>0</v>
      </c>
      <c r="E20" s="2">
        <f t="shared" si="7"/>
        <v>48.55099999999954</v>
      </c>
      <c r="F20" s="2">
        <f t="shared" si="7"/>
        <v>0</v>
      </c>
      <c r="G20" s="2">
        <f t="shared" si="7"/>
        <v>0</v>
      </c>
      <c r="H20" s="2">
        <f t="shared" si="7"/>
        <v>0</v>
      </c>
      <c r="I20" s="2">
        <f>+I18-I19</f>
        <v>90.616999999999848</v>
      </c>
      <c r="J20" s="2">
        <f t="shared" ref="J20" si="8">+J18-J19</f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2:54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2:54" x14ac:dyDescent="0.25">
      <c r="B22" t="s">
        <v>34</v>
      </c>
      <c r="C22" s="2" t="e">
        <f t="shared" ref="C22:H22" si="9">+C20/C23</f>
        <v>#DIV/0!</v>
      </c>
      <c r="D22" s="2" t="e">
        <f t="shared" si="9"/>
        <v>#DIV/0!</v>
      </c>
      <c r="E22" s="2">
        <f t="shared" si="9"/>
        <v>0.75032067627922083</v>
      </c>
      <c r="F22" s="2" t="e">
        <f t="shared" si="9"/>
        <v>#DIV/0!</v>
      </c>
      <c r="G22" s="2" t="e">
        <f t="shared" si="9"/>
        <v>#DIV/0!</v>
      </c>
      <c r="H22" s="2" t="e">
        <f t="shared" si="9"/>
        <v>#DIV/0!</v>
      </c>
      <c r="I22" s="2">
        <f>+I20/I23</f>
        <v>1.4256249705017046</v>
      </c>
      <c r="J22" s="2" t="e">
        <f t="shared" ref="J22" si="10">+J20/J23</f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2:54" x14ac:dyDescent="0.25">
      <c r="B23" t="s">
        <v>3</v>
      </c>
      <c r="C23" s="2"/>
      <c r="D23" s="2"/>
      <c r="E23" s="2">
        <v>64.706999999999994</v>
      </c>
      <c r="F23" s="2"/>
      <c r="G23" s="2"/>
      <c r="H23" s="2"/>
      <c r="I23" s="2">
        <v>63.563000000000002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2:54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2:54" x14ac:dyDescent="0.25">
      <c r="B25" t="s">
        <v>35</v>
      </c>
      <c r="C25" s="2"/>
      <c r="D25" s="2"/>
      <c r="E25" s="2"/>
      <c r="F25" s="2"/>
      <c r="G25" s="7" t="e">
        <f t="shared" ref="G25:H25" si="11">+G7/C7-1</f>
        <v>#DIV/0!</v>
      </c>
      <c r="H25" s="7" t="e">
        <f t="shared" si="11"/>
        <v>#DIV/0!</v>
      </c>
      <c r="I25" s="7">
        <f>+I7/E7-1</f>
        <v>0.10542312083887739</v>
      </c>
      <c r="J25" s="7" t="e">
        <f>+J7/F7-1</f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2:54" x14ac:dyDescent="0.25">
      <c r="B26" t="s">
        <v>36</v>
      </c>
      <c r="C26" s="7" t="e">
        <f t="shared" ref="C26:H26" si="12">+C10/C7</f>
        <v>#DIV/0!</v>
      </c>
      <c r="D26" s="7" t="e">
        <f t="shared" si="12"/>
        <v>#DIV/0!</v>
      </c>
      <c r="E26" s="7">
        <f t="shared" si="12"/>
        <v>0.3611607856566898</v>
      </c>
      <c r="F26" s="7" t="e">
        <f t="shared" si="12"/>
        <v>#DIV/0!</v>
      </c>
      <c r="G26" s="7" t="e">
        <f t="shared" si="12"/>
        <v>#DIV/0!</v>
      </c>
      <c r="H26" s="7" t="e">
        <f t="shared" si="12"/>
        <v>#DIV/0!</v>
      </c>
      <c r="I26" s="7">
        <f>+I10/I7</f>
        <v>0.35290370712246749</v>
      </c>
      <c r="J26" s="7" t="e">
        <f>+J10/J7</f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2:54" x14ac:dyDescent="0.25">
      <c r="B27" t="s">
        <v>37</v>
      </c>
      <c r="C27" s="7" t="e">
        <f t="shared" ref="C27:H27" si="13">+C15/C7</f>
        <v>#DIV/0!</v>
      </c>
      <c r="D27" s="7" t="e">
        <f t="shared" si="13"/>
        <v>#DIV/0!</v>
      </c>
      <c r="E27" s="7">
        <f t="shared" si="13"/>
        <v>4.3768831797377741E-2</v>
      </c>
      <c r="F27" s="7" t="e">
        <f t="shared" si="13"/>
        <v>#DIV/0!</v>
      </c>
      <c r="G27" s="7" t="e">
        <f t="shared" si="13"/>
        <v>#DIV/0!</v>
      </c>
      <c r="H27" s="7" t="e">
        <f t="shared" si="13"/>
        <v>#DIV/0!</v>
      </c>
      <c r="I27" s="7">
        <f>+I15/I7</f>
        <v>5.4229745492939442E-2</v>
      </c>
      <c r="J27" s="7" t="e">
        <f>+J15/J7</f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2:54" x14ac:dyDescent="0.25">
      <c r="B28" t="s">
        <v>38</v>
      </c>
      <c r="C28" s="7" t="e">
        <f t="shared" ref="C28:H28" si="14">+C19/C18</f>
        <v>#DIV/0!</v>
      </c>
      <c r="D28" s="7" t="e">
        <f t="shared" si="14"/>
        <v>#DIV/0!</v>
      </c>
      <c r="E28" s="7">
        <f t="shared" si="14"/>
        <v>0.27418824373617362</v>
      </c>
      <c r="F28" s="7" t="e">
        <f t="shared" si="14"/>
        <v>#DIV/0!</v>
      </c>
      <c r="G28" s="7" t="e">
        <f t="shared" si="14"/>
        <v>#DIV/0!</v>
      </c>
      <c r="H28" s="7" t="e">
        <f t="shared" si="14"/>
        <v>#DIV/0!</v>
      </c>
      <c r="I28" s="7">
        <f>+I19/I18</f>
        <v>0.2324365989598336</v>
      </c>
      <c r="J28" s="7" t="e">
        <f>+J19/J18</f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2:5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2:5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2:5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2:5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3:5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3:5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3:5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3:5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3:5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3:5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3:5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3:5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3:5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3:5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3:5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3:5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3:5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3:5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3:5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3:5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3:5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3:5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3:5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3:5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  <row r="53" spans="3:5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3"/>
    </row>
    <row r="54" spans="3:5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3"/>
    </row>
    <row r="55" spans="3:5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3"/>
    </row>
    <row r="56" spans="3:5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3"/>
    </row>
    <row r="57" spans="3:5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3"/>
    </row>
    <row r="58" spans="3:5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3"/>
    </row>
    <row r="59" spans="3:5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3"/>
    </row>
    <row r="60" spans="3:5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3"/>
    </row>
    <row r="61" spans="3:5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3"/>
    </row>
    <row r="62" spans="3:5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3"/>
    </row>
    <row r="63" spans="3:5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3"/>
    </row>
    <row r="64" spans="3:5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3"/>
    </row>
    <row r="65" spans="3:5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3"/>
    </row>
    <row r="66" spans="3:5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3"/>
    </row>
    <row r="67" spans="3:5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3"/>
    </row>
    <row r="68" spans="3:5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3"/>
    </row>
    <row r="69" spans="3:5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3"/>
    </row>
    <row r="70" spans="3:5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3"/>
    </row>
    <row r="71" spans="3:5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3"/>
    </row>
    <row r="72" spans="3:5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3"/>
    </row>
    <row r="73" spans="3:5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3"/>
    </row>
    <row r="74" spans="3:5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3"/>
    </row>
    <row r="75" spans="3:5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3"/>
    </row>
    <row r="76" spans="3:5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3"/>
    </row>
    <row r="77" spans="3:5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3"/>
    </row>
    <row r="78" spans="3:5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3"/>
    </row>
    <row r="79" spans="3:5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3"/>
    </row>
    <row r="80" spans="3:5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3"/>
    </row>
    <row r="81" spans="3:5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3"/>
    </row>
    <row r="82" spans="3:5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3"/>
    </row>
    <row r="83" spans="3:5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3"/>
    </row>
    <row r="84" spans="3:5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3"/>
    </row>
    <row r="85" spans="3:5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3"/>
    </row>
    <row r="86" spans="3:5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3"/>
    </row>
    <row r="87" spans="3:5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3"/>
    </row>
    <row r="88" spans="3:5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3"/>
    </row>
    <row r="89" spans="3:5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3"/>
    </row>
    <row r="90" spans="3:5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3"/>
    </row>
    <row r="91" spans="3:5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spans="3:5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3"/>
    </row>
    <row r="93" spans="3:5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3"/>
    </row>
    <row r="94" spans="3:5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3"/>
    </row>
    <row r="95" spans="3:5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3"/>
    </row>
    <row r="96" spans="3:5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3"/>
    </row>
    <row r="97" spans="3:5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3"/>
    </row>
    <row r="98" spans="3:5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3"/>
    </row>
    <row r="99" spans="3:5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3"/>
    </row>
    <row r="100" spans="3:5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spans="3:5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spans="3:5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spans="3:5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spans="3:5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spans="3:5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spans="3:5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spans="3:5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spans="3:5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spans="3:5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spans="3:5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spans="3:5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spans="3:5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spans="3:5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spans="3:5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spans="3:5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spans="3:5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spans="3:5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spans="3:5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spans="3:5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spans="3:5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spans="3:5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spans="3:5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spans="3:5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spans="3:5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spans="3:5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spans="3:5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spans="3:5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spans="3:5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spans="3:5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spans="3:5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spans="3:5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spans="3:5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spans="3:5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spans="3:5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spans="3:5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spans="3:5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spans="3:5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spans="3:5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spans="3:5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spans="3:5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spans="3:5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spans="3:5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spans="3:5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spans="3:5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spans="3:5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spans="3:5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spans="3:5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spans="3:5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spans="3:5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spans="3:5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spans="3:5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spans="3:5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spans="3:5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spans="3:5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spans="3:5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spans="3:5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spans="3:5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spans="3:5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spans="3:5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spans="3:5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spans="3:5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spans="3:5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spans="3:5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spans="3:5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spans="3:5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spans="3:5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spans="3:5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spans="3:5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spans="3:5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spans="3:5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spans="3:5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spans="3:5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spans="3:5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spans="3:5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spans="3:5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spans="3:5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spans="3:5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spans="3:5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3:5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3:5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3:5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3:5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3:5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3:5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3:5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3:5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3:5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3:5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3:5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3:5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3:5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3:5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3:5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3:54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3:54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3:54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3:54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3:54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3:54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3:54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3:54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3:54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3:54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3:54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3:54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3:54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3:54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3:54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3:54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3:54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3:54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3:54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3:54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3:54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3:54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3:54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3:54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3:54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3:54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3:54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3:54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3:54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3:54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3:54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3:5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3:5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3:5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3:5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3:5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3:5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3:5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3:5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3:5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3:5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3:5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3:5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3:5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3:5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</sheetData>
  <hyperlinks>
    <hyperlink ref="A1" location="Main!A1" display="Main" xr:uid="{08E1EF67-F17A-4BAD-A701-9638A34664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2025-01-29T12:45:52Z</dcterms:created>
  <dcterms:modified xsi:type="dcterms:W3CDTF">2025-08-18T16:34:55Z</dcterms:modified>
</cp:coreProperties>
</file>