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2DFEE393-24F7-4301-8DB5-9C1D04908D6A}" xr6:coauthVersionLast="47" xr6:coauthVersionMax="47" xr10:uidLastSave="{00000000-0000-0000-0000-000000000000}"/>
  <bookViews>
    <workbookView xWindow="19095" yWindow="0" windowWidth="19410" windowHeight="20925" activeTab="1" xr2:uid="{32D7F01B-6AE9-4EA4-A41D-85AC8D1A6BED}"/>
  </bookViews>
  <sheets>
    <sheet name="Main" sheetId="1" r:id="rId1"/>
    <sheet name="Financi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F4" i="2"/>
  <c r="F3" i="2"/>
  <c r="J5" i="2"/>
  <c r="J4" i="2"/>
  <c r="J3" i="2"/>
  <c r="J19" i="2"/>
  <c r="J15" i="2"/>
  <c r="J13" i="2"/>
  <c r="J11" i="2"/>
  <c r="J9" i="2"/>
  <c r="J10" i="2" s="1"/>
  <c r="J22" i="2" s="1"/>
  <c r="J8" i="2"/>
  <c r="J21" i="2" s="1"/>
  <c r="R25" i="2"/>
  <c r="R24" i="2"/>
  <c r="R23" i="2"/>
  <c r="R22" i="2"/>
  <c r="R21" i="2"/>
  <c r="H7" i="1"/>
  <c r="R18" i="2"/>
  <c r="R16" i="2"/>
  <c r="R14" i="2"/>
  <c r="R12" i="2"/>
  <c r="R10" i="2"/>
  <c r="G21" i="2"/>
  <c r="H21" i="2"/>
  <c r="I21" i="2"/>
  <c r="M21" i="2"/>
  <c r="N21" i="2"/>
  <c r="O21" i="2"/>
  <c r="P21" i="2"/>
  <c r="Q21" i="2"/>
  <c r="I10" i="2"/>
  <c r="I22" i="2" s="1"/>
  <c r="H10" i="2"/>
  <c r="H22" i="2" s="1"/>
  <c r="G10" i="2"/>
  <c r="G12" i="2" s="1"/>
  <c r="F10" i="2"/>
  <c r="F12" i="2" s="1"/>
  <c r="E10" i="2"/>
  <c r="E12" i="2" s="1"/>
  <c r="D10" i="2"/>
  <c r="D12" i="2" s="1"/>
  <c r="C10" i="2"/>
  <c r="C12" i="2" s="1"/>
  <c r="P10" i="2"/>
  <c r="P12" i="2" s="1"/>
  <c r="P14" i="2" s="1"/>
  <c r="P16" i="2" s="1"/>
  <c r="P18" i="2" s="1"/>
  <c r="O10" i="2"/>
  <c r="O12" i="2" s="1"/>
  <c r="O14" i="2" s="1"/>
  <c r="O16" i="2" s="1"/>
  <c r="O18" i="2" s="1"/>
  <c r="N10" i="2"/>
  <c r="N12" i="2" s="1"/>
  <c r="M10" i="2"/>
  <c r="M12" i="2" s="1"/>
  <c r="L10" i="2"/>
  <c r="L22" i="2" s="1"/>
  <c r="Q10" i="2"/>
  <c r="Q22" i="2" s="1"/>
  <c r="H5" i="1"/>
  <c r="H8" i="1" l="1"/>
  <c r="O23" i="2"/>
  <c r="P23" i="2"/>
  <c r="O24" i="2"/>
  <c r="P24" i="2"/>
  <c r="O25" i="2"/>
  <c r="P25" i="2"/>
  <c r="H12" i="2"/>
  <c r="H14" i="2" s="1"/>
  <c r="H16" i="2" s="1"/>
  <c r="I12" i="2"/>
  <c r="I14" i="2" s="1"/>
  <c r="I16" i="2" s="1"/>
  <c r="J12" i="2"/>
  <c r="J14" i="2" s="1"/>
  <c r="D23" i="2"/>
  <c r="D14" i="2"/>
  <c r="E23" i="2"/>
  <c r="E14" i="2"/>
  <c r="F14" i="2"/>
  <c r="F23" i="2"/>
  <c r="G14" i="2"/>
  <c r="G23" i="2"/>
  <c r="J16" i="2"/>
  <c r="J25" i="2"/>
  <c r="Q12" i="2"/>
  <c r="J23" i="2"/>
  <c r="L12" i="2"/>
  <c r="L23" i="2" s="1"/>
  <c r="C22" i="2"/>
  <c r="D22" i="2"/>
  <c r="E22" i="2"/>
  <c r="F22" i="2"/>
  <c r="G22" i="2"/>
  <c r="O22" i="2"/>
  <c r="P22" i="2"/>
  <c r="C14" i="2"/>
  <c r="C23" i="2"/>
  <c r="M14" i="2"/>
  <c r="M23" i="2"/>
  <c r="M22" i="2"/>
  <c r="N23" i="2"/>
  <c r="N14" i="2"/>
  <c r="N22" i="2"/>
  <c r="I23" i="2" l="1"/>
  <c r="I25" i="2"/>
  <c r="H23" i="2"/>
  <c r="H25" i="2"/>
  <c r="Q14" i="2"/>
  <c r="Q23" i="2"/>
  <c r="J18" i="2"/>
  <c r="J24" i="2"/>
  <c r="I18" i="2"/>
  <c r="I24" i="2"/>
  <c r="H24" i="2"/>
  <c r="H18" i="2"/>
  <c r="G16" i="2"/>
  <c r="G25" i="2"/>
  <c r="L14" i="2"/>
  <c r="L25" i="2" s="1"/>
  <c r="F16" i="2"/>
  <c r="F25" i="2"/>
  <c r="E16" i="2"/>
  <c r="E25" i="2"/>
  <c r="D25" i="2"/>
  <c r="D16" i="2"/>
  <c r="C25" i="2"/>
  <c r="C16" i="2"/>
  <c r="L16" i="2"/>
  <c r="M25" i="2"/>
  <c r="M16" i="2"/>
  <c r="N25" i="2"/>
  <c r="N16" i="2"/>
  <c r="D24" i="2" l="1"/>
  <c r="D18" i="2"/>
  <c r="E24" i="2"/>
  <c r="E18" i="2"/>
  <c r="F24" i="2"/>
  <c r="F18" i="2"/>
  <c r="G24" i="2"/>
  <c r="G18" i="2"/>
  <c r="Q16" i="2"/>
  <c r="Q25" i="2"/>
  <c r="C24" i="2"/>
  <c r="C18" i="2"/>
  <c r="L18" i="2"/>
  <c r="L24" i="2"/>
  <c r="M18" i="2"/>
  <c r="M24" i="2"/>
  <c r="N24" i="2"/>
  <c r="N18" i="2"/>
  <c r="Q18" i="2" l="1"/>
  <c r="Q24" i="2"/>
</calcChain>
</file>

<file path=xl/sharedStrings.xml><?xml version="1.0" encoding="utf-8"?>
<sst xmlns="http://schemas.openxmlformats.org/spreadsheetml/2006/main" count="59" uniqueCount="55">
  <si>
    <t>Ross Stores</t>
  </si>
  <si>
    <t>Price</t>
  </si>
  <si>
    <t>Shares</t>
  </si>
  <si>
    <t>MC</t>
  </si>
  <si>
    <t>Cash</t>
  </si>
  <si>
    <t>Debt</t>
  </si>
  <si>
    <t>EV</t>
  </si>
  <si>
    <t>Q124</t>
  </si>
  <si>
    <t>Main</t>
  </si>
  <si>
    <t>Business Model</t>
  </si>
  <si>
    <t>Brands</t>
  </si>
  <si>
    <t>% of Rev</t>
  </si>
  <si>
    <t>Products</t>
  </si>
  <si>
    <t>Dress for Less</t>
  </si>
  <si>
    <t>Discounters</t>
  </si>
  <si>
    <t>x</t>
  </si>
  <si>
    <t>Q123</t>
  </si>
  <si>
    <t>Q223</t>
  </si>
  <si>
    <t>Q323</t>
  </si>
  <si>
    <t>Q423</t>
  </si>
  <si>
    <t>Q224</t>
  </si>
  <si>
    <t>Q324</t>
  </si>
  <si>
    <t>Q424</t>
  </si>
  <si>
    <t>FY18</t>
  </si>
  <si>
    <t>FY19</t>
  </si>
  <si>
    <t>FY20</t>
  </si>
  <si>
    <t>FY21</t>
  </si>
  <si>
    <t>FY22</t>
  </si>
  <si>
    <t>FY23</t>
  </si>
  <si>
    <t>Revenue</t>
  </si>
  <si>
    <t>COGS</t>
  </si>
  <si>
    <t>Gross Profit</t>
  </si>
  <si>
    <t>SGA</t>
  </si>
  <si>
    <t>Operating Profit</t>
  </si>
  <si>
    <t>Interest Income</t>
  </si>
  <si>
    <t>Pretax Income</t>
  </si>
  <si>
    <t>Income Tax Expense</t>
  </si>
  <si>
    <t>Net Income</t>
  </si>
  <si>
    <t>EPS</t>
  </si>
  <si>
    <t>Revenue Growth</t>
  </si>
  <si>
    <t>Gross Margin</t>
  </si>
  <si>
    <t>Operating Margin</t>
  </si>
  <si>
    <t>Net Margin</t>
  </si>
  <si>
    <t>Tax Rate</t>
  </si>
  <si>
    <t>IR</t>
  </si>
  <si>
    <t>numbers in mio USD</t>
  </si>
  <si>
    <t>ROST</t>
  </si>
  <si>
    <t>Notes</t>
  </si>
  <si>
    <t>1.831 locations in 43 US States</t>
  </si>
  <si>
    <t>CEO:</t>
  </si>
  <si>
    <t>James G. Conroy</t>
  </si>
  <si>
    <t>FY24</t>
  </si>
  <si>
    <t>Ross Dress for Less</t>
  </si>
  <si>
    <t>Total Stores</t>
  </si>
  <si>
    <t>dd's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</si>
</sst>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;\(#,##0.0\)"/>
    <numFmt numFmtId="165" formatCode="#,##0.00;\(#,##0.00\)"/>
    <numFmt numFmtId="167" formatCode="#,##0;\(#,##0\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right"/>
    </xf>
    <xf numFmtId="0" fontId="3" fillId="0" borderId="0" xfId="2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1" xfId="0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9" fontId="0" fillId="0" borderId="0" xfId="1" applyFont="1"/>
    <xf numFmtId="0" fontId="4" fillId="0" borderId="0" xfId="0" applyFont="1"/>
    <xf numFmtId="9" fontId="2" fillId="0" borderId="0" xfId="1" applyFont="1"/>
    <xf numFmtId="165" fontId="0" fillId="0" borderId="0" xfId="0" applyNumberFormat="1"/>
    <xf numFmtId="164" fontId="0" fillId="0" borderId="0" xfId="0" applyNumberFormat="1" applyFont="1"/>
    <xf numFmtId="167" fontId="0" fillId="0" borderId="0" xfId="0" applyNumberFormat="1" applyAlignment="1">
      <alignment horizontal="right"/>
    </xf>
    <xf numFmtId="167" fontId="0" fillId="0" borderId="0" xfId="0" applyNumberFormat="1"/>
    <xf numFmtId="167" fontId="2" fillId="0" borderId="0" xfId="0" applyNumberFormat="1" applyFont="1" applyAlignment="1">
      <alignment horizontal="right"/>
    </xf>
    <xf numFmtId="167" fontId="2" fillId="0" borderId="0" xfId="0" applyNumberFormat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s.rossstor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29D2-C268-4098-9C30-B4F541321799}">
  <dimension ref="A1:I15"/>
  <sheetViews>
    <sheetView topLeftCell="B1" zoomScale="200" zoomScaleNormal="200" workbookViewId="0">
      <selection activeCell="H8" sqref="H8"/>
    </sheetView>
  </sheetViews>
  <sheetFormatPr defaultRowHeight="15" x14ac:dyDescent="0.25"/>
  <cols>
    <col min="1" max="1" width="4.140625" customWidth="1"/>
    <col min="2" max="2" width="17.5703125" customWidth="1"/>
    <col min="4" max="4" width="19.5703125" customWidth="1"/>
    <col min="8" max="8" width="9.5703125" bestFit="1" customWidth="1"/>
  </cols>
  <sheetData>
    <row r="1" spans="1:9" x14ac:dyDescent="0.25">
      <c r="A1" s="3" t="s">
        <v>0</v>
      </c>
    </row>
    <row r="2" spans="1:9" x14ac:dyDescent="0.25">
      <c r="A2" t="s">
        <v>45</v>
      </c>
    </row>
    <row r="3" spans="1:9" x14ac:dyDescent="0.25">
      <c r="G3" t="s">
        <v>1</v>
      </c>
      <c r="H3">
        <v>151.5</v>
      </c>
    </row>
    <row r="4" spans="1:9" x14ac:dyDescent="0.25">
      <c r="B4" t="s">
        <v>46</v>
      </c>
      <c r="G4" t="s">
        <v>2</v>
      </c>
      <c r="H4" s="16">
        <v>328.82146899999998</v>
      </c>
      <c r="I4" s="1" t="s">
        <v>22</v>
      </c>
    </row>
    <row r="5" spans="1:9" x14ac:dyDescent="0.25">
      <c r="B5" s="2" t="s">
        <v>44</v>
      </c>
      <c r="G5" t="s">
        <v>3</v>
      </c>
      <c r="H5" s="16">
        <f>H4*H3</f>
        <v>49816.452553499999</v>
      </c>
    </row>
    <row r="6" spans="1:9" x14ac:dyDescent="0.25">
      <c r="G6" t="s">
        <v>4</v>
      </c>
      <c r="H6" s="16">
        <v>4730.7439999999997</v>
      </c>
      <c r="I6" s="1" t="s">
        <v>22</v>
      </c>
    </row>
    <row r="7" spans="1:9" x14ac:dyDescent="0.25">
      <c r="A7" s="15" t="s">
        <v>15</v>
      </c>
      <c r="B7" s="19" t="s">
        <v>9</v>
      </c>
      <c r="G7" t="s">
        <v>5</v>
      </c>
      <c r="H7" s="16">
        <f>1515.08+699.731</f>
        <v>2214.8109999999997</v>
      </c>
      <c r="I7" s="1" t="s">
        <v>22</v>
      </c>
    </row>
    <row r="8" spans="1:9" x14ac:dyDescent="0.25">
      <c r="B8" s="13" t="s">
        <v>10</v>
      </c>
      <c r="C8" s="14" t="s">
        <v>11</v>
      </c>
      <c r="D8" s="14" t="s">
        <v>12</v>
      </c>
      <c r="E8" s="4"/>
      <c r="G8" t="s">
        <v>6</v>
      </c>
      <c r="H8" s="16">
        <f>H5-H6+H7</f>
        <v>47300.519553500002</v>
      </c>
    </row>
    <row r="9" spans="1:9" x14ac:dyDescent="0.25">
      <c r="B9" s="5" t="s">
        <v>13</v>
      </c>
      <c r="C9" s="6"/>
      <c r="D9" s="6"/>
      <c r="E9" s="7"/>
    </row>
    <row r="10" spans="1:9" x14ac:dyDescent="0.25">
      <c r="B10" s="8" t="s">
        <v>14</v>
      </c>
      <c r="E10" s="9"/>
    </row>
    <row r="11" spans="1:9" x14ac:dyDescent="0.25">
      <c r="B11" s="8"/>
      <c r="E11" s="9"/>
    </row>
    <row r="12" spans="1:9" x14ac:dyDescent="0.25">
      <c r="B12" s="10"/>
      <c r="C12" s="11"/>
      <c r="D12" s="11"/>
      <c r="E12" s="12"/>
    </row>
    <row r="14" spans="1:9" x14ac:dyDescent="0.25">
      <c r="B14" s="19" t="s">
        <v>47</v>
      </c>
      <c r="G14" t="s">
        <v>49</v>
      </c>
      <c r="H14" t="s">
        <v>50</v>
      </c>
    </row>
    <row r="15" spans="1:9" x14ac:dyDescent="0.25">
      <c r="B15" t="s">
        <v>48</v>
      </c>
    </row>
  </sheetData>
  <hyperlinks>
    <hyperlink ref="B5" r:id="rId1" xr:uid="{31955F0F-64C7-4BFB-B153-CF9AD9C226E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02FF4-0653-4938-9B83-B4E1E02AD4C6}">
  <dimension ref="A1:U485"/>
  <sheetViews>
    <sheetView tabSelected="1" zoomScale="200" zoomScaleNormal="200" workbookViewId="0">
      <pane xSplit="2" ySplit="2" topLeftCell="O3" activePane="bottomRight" state="frozen"/>
      <selection pane="topRight" activeCell="C1" sqref="C1"/>
      <selection pane="bottomLeft" activeCell="A3" sqref="A3"/>
      <selection pane="bottomRight" activeCell="T4" sqref="T4"/>
    </sheetView>
  </sheetViews>
  <sheetFormatPr defaultRowHeight="15" x14ac:dyDescent="0.25"/>
  <cols>
    <col min="1" max="1" width="4.7109375" bestFit="1" customWidth="1"/>
    <col min="2" max="2" width="19.140625" customWidth="1"/>
  </cols>
  <sheetData>
    <row r="1" spans="1:21" x14ac:dyDescent="0.25">
      <c r="A1" s="2" t="s">
        <v>8</v>
      </c>
    </row>
    <row r="2" spans="1:21" x14ac:dyDescent="0.25">
      <c r="C2" s="1" t="s">
        <v>16</v>
      </c>
      <c r="D2" s="1" t="s">
        <v>17</v>
      </c>
      <c r="E2" s="1" t="s">
        <v>18</v>
      </c>
      <c r="F2" s="1" t="s">
        <v>19</v>
      </c>
      <c r="G2" s="1" t="s">
        <v>7</v>
      </c>
      <c r="H2" s="1" t="s">
        <v>20</v>
      </c>
      <c r="I2" s="1" t="s">
        <v>21</v>
      </c>
      <c r="J2" s="1" t="s">
        <v>22</v>
      </c>
      <c r="K2" s="1"/>
      <c r="L2" s="1" t="s">
        <v>23</v>
      </c>
      <c r="M2" s="1" t="s">
        <v>24</v>
      </c>
      <c r="N2" s="1" t="s">
        <v>25</v>
      </c>
      <c r="O2" s="1" t="s">
        <v>26</v>
      </c>
      <c r="P2" s="1" t="s">
        <v>27</v>
      </c>
      <c r="Q2" s="1" t="s">
        <v>28</v>
      </c>
      <c r="R2" s="1" t="s">
        <v>51</v>
      </c>
    </row>
    <row r="3" spans="1:21" x14ac:dyDescent="0.25">
      <c r="B3" t="s">
        <v>52</v>
      </c>
      <c r="C3" s="23"/>
      <c r="D3" s="23">
        <v>1772</v>
      </c>
      <c r="E3" s="23"/>
      <c r="F3" s="23">
        <f>+Q3</f>
        <v>1764</v>
      </c>
      <c r="G3" s="23"/>
      <c r="H3" s="23">
        <v>1795</v>
      </c>
      <c r="I3" s="23"/>
      <c r="J3" s="23">
        <f>+R3</f>
        <v>1831</v>
      </c>
      <c r="K3" s="23"/>
      <c r="L3" s="23"/>
      <c r="M3" s="23"/>
      <c r="N3" s="23"/>
      <c r="O3" s="23"/>
      <c r="P3" s="23">
        <v>1693</v>
      </c>
      <c r="Q3" s="23">
        <v>1764</v>
      </c>
      <c r="R3" s="23">
        <v>1831</v>
      </c>
      <c r="S3" s="24"/>
      <c r="T3" s="24"/>
    </row>
    <row r="4" spans="1:21" x14ac:dyDescent="0.25">
      <c r="B4" t="s">
        <v>54</v>
      </c>
      <c r="C4" s="23"/>
      <c r="D4" s="23">
        <v>339</v>
      </c>
      <c r="E4" s="23"/>
      <c r="F4" s="23">
        <f t="shared" ref="F4:F5" si="0">+Q4</f>
        <v>345</v>
      </c>
      <c r="G4" s="23"/>
      <c r="H4" s="23">
        <v>353</v>
      </c>
      <c r="I4" s="23"/>
      <c r="J4" s="23">
        <f t="shared" ref="J4:J5" si="1">+R4</f>
        <v>355</v>
      </c>
      <c r="K4" s="23"/>
      <c r="L4" s="23"/>
      <c r="M4" s="23"/>
      <c r="N4" s="23"/>
      <c r="O4" s="23"/>
      <c r="P4" s="23">
        <v>322</v>
      </c>
      <c r="Q4" s="23">
        <v>345</v>
      </c>
      <c r="R4" s="23">
        <v>355</v>
      </c>
      <c r="S4" s="24"/>
      <c r="T4" s="24"/>
    </row>
    <row r="5" spans="1:21" x14ac:dyDescent="0.25">
      <c r="B5" s="3" t="s">
        <v>53</v>
      </c>
      <c r="C5" s="25"/>
      <c r="D5" s="25">
        <v>2061</v>
      </c>
      <c r="E5" s="25"/>
      <c r="F5" s="25">
        <f t="shared" si="0"/>
        <v>2109</v>
      </c>
      <c r="G5" s="25"/>
      <c r="H5" s="25">
        <v>2148</v>
      </c>
      <c r="I5" s="25"/>
      <c r="J5" s="25">
        <f t="shared" si="1"/>
        <v>2186</v>
      </c>
      <c r="K5" s="25"/>
      <c r="L5" s="25"/>
      <c r="M5" s="25"/>
      <c r="N5" s="25"/>
      <c r="O5" s="25"/>
      <c r="P5" s="25">
        <v>2015</v>
      </c>
      <c r="Q5" s="25">
        <v>2109</v>
      </c>
      <c r="R5" s="26">
        <v>2186</v>
      </c>
      <c r="S5" s="26"/>
      <c r="T5" s="26"/>
      <c r="U5" s="3"/>
    </row>
    <row r="6" spans="1:21" x14ac:dyDescent="0.25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8" spans="1:21" x14ac:dyDescent="0.25">
      <c r="B8" s="3" t="s">
        <v>29</v>
      </c>
      <c r="C8" s="17">
        <v>4494.6859999999997</v>
      </c>
      <c r="D8" s="17">
        <v>4934.9049999999997</v>
      </c>
      <c r="E8" s="17">
        <v>4924.8490000000002</v>
      </c>
      <c r="F8" s="17">
        <v>4934.9049999999997</v>
      </c>
      <c r="G8" s="17">
        <v>4858.067</v>
      </c>
      <c r="H8" s="17">
        <v>5287.5190000000002</v>
      </c>
      <c r="I8" s="17">
        <v>5071.3540000000003</v>
      </c>
      <c r="J8" s="17">
        <f>+R8-SUM(G8:I8)</f>
        <v>5912.2790000000023</v>
      </c>
      <c r="K8" s="17"/>
      <c r="L8" s="17">
        <v>14134.732</v>
      </c>
      <c r="M8" s="17">
        <v>14983.540999999999</v>
      </c>
      <c r="N8" s="17">
        <v>16039.073</v>
      </c>
      <c r="O8" s="17">
        <v>18916.243999999999</v>
      </c>
      <c r="P8" s="17">
        <v>18695.829000000002</v>
      </c>
      <c r="Q8" s="17">
        <v>20376.940999999999</v>
      </c>
      <c r="R8" s="17">
        <v>21129.219000000001</v>
      </c>
    </row>
    <row r="9" spans="1:21" x14ac:dyDescent="0.25">
      <c r="B9" t="s">
        <v>30</v>
      </c>
      <c r="C9" s="16">
        <v>3292.6060000000002</v>
      </c>
      <c r="D9" s="16">
        <v>3569.3670000000002</v>
      </c>
      <c r="E9" s="16">
        <v>3564.268</v>
      </c>
      <c r="F9" s="16">
        <v>3569.3670000000002</v>
      </c>
      <c r="G9" s="16">
        <v>3490.672</v>
      </c>
      <c r="H9" s="16">
        <v>3791.9290000000001</v>
      </c>
      <c r="I9" s="16">
        <v>3634.2829999999999</v>
      </c>
      <c r="J9" s="22">
        <f>+R9-SUM(G9:I9)</f>
        <v>4343.6219999999994</v>
      </c>
      <c r="K9" s="16"/>
      <c r="L9" s="16">
        <v>10042.638000000001</v>
      </c>
      <c r="M9" s="16">
        <v>10726.277</v>
      </c>
      <c r="N9" s="16">
        <v>11536.187</v>
      </c>
      <c r="O9" s="16">
        <v>13708.906999999999</v>
      </c>
      <c r="P9" s="16">
        <v>13946.23</v>
      </c>
      <c r="Q9" s="16">
        <v>14801.601000000001</v>
      </c>
      <c r="R9" s="16">
        <v>15260.505999999999</v>
      </c>
    </row>
    <row r="10" spans="1:21" x14ac:dyDescent="0.25">
      <c r="B10" t="s">
        <v>31</v>
      </c>
      <c r="C10" s="16">
        <f t="shared" ref="C10" si="2">C8-C9</f>
        <v>1202.0799999999995</v>
      </c>
      <c r="D10" s="16">
        <f t="shared" ref="D10" si="3">D8-D9</f>
        <v>1365.5379999999996</v>
      </c>
      <c r="E10" s="16">
        <f t="shared" ref="E10" si="4">E8-E9</f>
        <v>1360.5810000000001</v>
      </c>
      <c r="F10" s="16">
        <f t="shared" ref="F10" si="5">F8-F9</f>
        <v>1365.5379999999996</v>
      </c>
      <c r="G10" s="16">
        <f t="shared" ref="G10" si="6">G8-G9</f>
        <v>1367.395</v>
      </c>
      <c r="H10" s="16">
        <f t="shared" ref="H10" si="7">H8-H9</f>
        <v>1495.5900000000001</v>
      </c>
      <c r="I10" s="16">
        <f t="shared" ref="I10" si="8">I8-I9</f>
        <v>1437.0710000000004</v>
      </c>
      <c r="J10" s="16">
        <f t="shared" ref="J10" si="9">J8-J9</f>
        <v>1568.6570000000029</v>
      </c>
      <c r="K10" s="17"/>
      <c r="L10" s="16">
        <f t="shared" ref="L10:P10" si="10">L8-L9</f>
        <v>4092.0939999999991</v>
      </c>
      <c r="M10" s="16">
        <f t="shared" si="10"/>
        <v>4257.2639999999992</v>
      </c>
      <c r="N10" s="16">
        <f t="shared" si="10"/>
        <v>4502.8860000000004</v>
      </c>
      <c r="O10" s="16">
        <f t="shared" si="10"/>
        <v>5207.3369999999995</v>
      </c>
      <c r="P10" s="16">
        <f t="shared" si="10"/>
        <v>4749.599000000002</v>
      </c>
      <c r="Q10" s="16">
        <f>Q8-Q9</f>
        <v>5575.3399999999983</v>
      </c>
      <c r="R10" s="16">
        <f>R8-R9</f>
        <v>5868.7130000000016</v>
      </c>
    </row>
    <row r="11" spans="1:21" x14ac:dyDescent="0.25">
      <c r="B11" t="s">
        <v>32</v>
      </c>
      <c r="C11" s="16">
        <v>746.22199999999998</v>
      </c>
      <c r="D11" s="16">
        <v>807.89800000000002</v>
      </c>
      <c r="E11" s="16">
        <v>810.47</v>
      </c>
      <c r="F11" s="16">
        <v>807.89800000000002</v>
      </c>
      <c r="G11" s="16">
        <v>776.28200000000004</v>
      </c>
      <c r="H11" s="16">
        <v>836.35699999999997</v>
      </c>
      <c r="I11" s="16">
        <v>832.85500000000002</v>
      </c>
      <c r="J11" s="22">
        <f>+R11-SUM(G11:I11)</f>
        <v>837.63299999999981</v>
      </c>
      <c r="K11" s="16"/>
      <c r="L11" s="16">
        <v>2042.6980000000001</v>
      </c>
      <c r="M11" s="16">
        <v>2216.5500000000002</v>
      </c>
      <c r="N11" s="16">
        <v>2356.7040000000002</v>
      </c>
      <c r="O11" s="16">
        <v>2874.4690000000001</v>
      </c>
      <c r="P11" s="16">
        <v>2759.268</v>
      </c>
      <c r="Q11" s="16">
        <v>3267.6770000000001</v>
      </c>
      <c r="R11" s="16">
        <v>3283.127</v>
      </c>
    </row>
    <row r="12" spans="1:21" x14ac:dyDescent="0.25">
      <c r="B12" t="s">
        <v>33</v>
      </c>
      <c r="C12" s="16">
        <f t="shared" ref="C12" si="11">C10-C11</f>
        <v>455.85799999999949</v>
      </c>
      <c r="D12" s="16">
        <f t="shared" ref="D12" si="12">D10-D11</f>
        <v>557.63999999999953</v>
      </c>
      <c r="E12" s="16">
        <f t="shared" ref="E12" si="13">E10-E11</f>
        <v>550.1110000000001</v>
      </c>
      <c r="F12" s="16">
        <f t="shared" ref="F12" si="14">F10-F11</f>
        <v>557.63999999999953</v>
      </c>
      <c r="G12" s="16">
        <f t="shared" ref="G12" si="15">G10-G11</f>
        <v>591.11299999999994</v>
      </c>
      <c r="H12" s="16">
        <f t="shared" ref="H12" si="16">H10-H11</f>
        <v>659.23300000000017</v>
      </c>
      <c r="I12" s="16">
        <f t="shared" ref="I12" si="17">I10-I11</f>
        <v>604.21600000000035</v>
      </c>
      <c r="J12" s="16">
        <f t="shared" ref="J12" si="18">J10-J11</f>
        <v>731.02400000000307</v>
      </c>
      <c r="K12" s="17"/>
      <c r="L12" s="16">
        <f t="shared" ref="L12:P12" si="19">L10-L11</f>
        <v>2049.3959999999988</v>
      </c>
      <c r="M12" s="16">
        <f t="shared" si="19"/>
        <v>2040.713999999999</v>
      </c>
      <c r="N12" s="16">
        <f t="shared" si="19"/>
        <v>2146.1820000000002</v>
      </c>
      <c r="O12" s="16">
        <f t="shared" si="19"/>
        <v>2332.8679999999995</v>
      </c>
      <c r="P12" s="16">
        <f t="shared" si="19"/>
        <v>1990.3310000000019</v>
      </c>
      <c r="Q12" s="16">
        <f>Q10-Q11</f>
        <v>2307.6629999999982</v>
      </c>
      <c r="R12" s="16">
        <f>R10-R11</f>
        <v>2585.5860000000016</v>
      </c>
    </row>
    <row r="13" spans="1:21" x14ac:dyDescent="0.25">
      <c r="B13" t="s">
        <v>34</v>
      </c>
      <c r="C13" s="16">
        <v>31.396999999999998</v>
      </c>
      <c r="D13" s="16">
        <v>37.213999999999999</v>
      </c>
      <c r="E13" s="16">
        <v>43.319000000000003</v>
      </c>
      <c r="F13" s="16">
        <v>37.213999999999999</v>
      </c>
      <c r="G13" s="16">
        <v>45.95</v>
      </c>
      <c r="H13" s="16">
        <v>43.359000000000002</v>
      </c>
      <c r="I13" s="16">
        <v>42.527000000000001</v>
      </c>
      <c r="J13" s="22">
        <f>+R13-SUM(G13:I13)</f>
        <v>39.731999999999999</v>
      </c>
      <c r="K13" s="16"/>
      <c r="L13" s="16">
        <v>-7.6760000000000002</v>
      </c>
      <c r="M13" s="16">
        <v>10.162000000000001</v>
      </c>
      <c r="N13" s="16">
        <v>18.106000000000002</v>
      </c>
      <c r="O13" s="16">
        <v>-74.328000000000003</v>
      </c>
      <c r="P13" s="16">
        <v>-2.8420000000000001</v>
      </c>
      <c r="Q13" s="16">
        <v>164.11799999999999</v>
      </c>
      <c r="R13" s="16">
        <v>171.56800000000001</v>
      </c>
    </row>
    <row r="14" spans="1:21" x14ac:dyDescent="0.25">
      <c r="B14" t="s">
        <v>35</v>
      </c>
      <c r="C14" s="16">
        <f t="shared" ref="C14" si="20">C12+C13</f>
        <v>487.25499999999948</v>
      </c>
      <c r="D14" s="16">
        <f t="shared" ref="D14" si="21">D12+D13</f>
        <v>594.85399999999959</v>
      </c>
      <c r="E14" s="16">
        <f t="shared" ref="E14" si="22">E12+E13</f>
        <v>593.43000000000006</v>
      </c>
      <c r="F14" s="16">
        <f t="shared" ref="F14" si="23">F12+F13</f>
        <v>594.85399999999959</v>
      </c>
      <c r="G14" s="16">
        <f t="shared" ref="G14" si="24">G12+G13</f>
        <v>637.06299999999999</v>
      </c>
      <c r="H14" s="16">
        <f t="shared" ref="H14" si="25">H12+H13</f>
        <v>702.59200000000021</v>
      </c>
      <c r="I14" s="16">
        <f t="shared" ref="I14" si="26">I12+I13</f>
        <v>646.74300000000039</v>
      </c>
      <c r="J14" s="16">
        <f t="shared" ref="J14" si="27">J12+J13</f>
        <v>770.75600000000304</v>
      </c>
      <c r="K14" s="16"/>
      <c r="L14" s="16">
        <f t="shared" ref="L14:P14" si="28">L12+L13</f>
        <v>2041.7199999999989</v>
      </c>
      <c r="M14" s="16">
        <f t="shared" si="28"/>
        <v>2050.8759999999988</v>
      </c>
      <c r="N14" s="16">
        <f t="shared" si="28"/>
        <v>2164.2880000000005</v>
      </c>
      <c r="O14" s="16">
        <f t="shared" si="28"/>
        <v>2258.5399999999995</v>
      </c>
      <c r="P14" s="16">
        <f t="shared" si="28"/>
        <v>1987.4890000000019</v>
      </c>
      <c r="Q14" s="16">
        <f>Q12+Q13</f>
        <v>2471.7809999999981</v>
      </c>
      <c r="R14" s="16">
        <f>R12+R13</f>
        <v>2757.1540000000018</v>
      </c>
    </row>
    <row r="15" spans="1:21" x14ac:dyDescent="0.25">
      <c r="B15" t="s">
        <v>36</v>
      </c>
      <c r="C15" s="16">
        <v>115.06399999999999</v>
      </c>
      <c r="D15" s="16">
        <v>148.535</v>
      </c>
      <c r="E15" s="16">
        <v>146.10300000000001</v>
      </c>
      <c r="F15" s="16">
        <v>148.535</v>
      </c>
      <c r="G15" s="16">
        <v>149.07300000000001</v>
      </c>
      <c r="H15" s="16">
        <v>175.435</v>
      </c>
      <c r="I15" s="16">
        <v>157.935</v>
      </c>
      <c r="J15" s="22">
        <f>+R15-SUM(G15:I15)</f>
        <v>183.98099999999994</v>
      </c>
      <c r="K15" s="16"/>
      <c r="L15" s="16">
        <v>677.96699999999998</v>
      </c>
      <c r="M15" s="16">
        <v>463.41899999999998</v>
      </c>
      <c r="N15" s="16">
        <v>503.36</v>
      </c>
      <c r="O15" s="16">
        <v>535.95100000000002</v>
      </c>
      <c r="P15" s="16">
        <v>475.44799999999998</v>
      </c>
      <c r="Q15" s="16">
        <v>597.26099999999997</v>
      </c>
      <c r="R15" s="16">
        <v>666.42399999999998</v>
      </c>
    </row>
    <row r="16" spans="1:21" x14ac:dyDescent="0.25">
      <c r="B16" t="s">
        <v>37</v>
      </c>
      <c r="C16" s="16">
        <f t="shared" ref="C16" si="29">C14-C15</f>
        <v>372.19099999999946</v>
      </c>
      <c r="D16" s="16">
        <f t="shared" ref="D16" si="30">D14-D15</f>
        <v>446.31899999999962</v>
      </c>
      <c r="E16" s="16">
        <f t="shared" ref="E16" si="31">E14-E15</f>
        <v>447.32700000000006</v>
      </c>
      <c r="F16" s="16">
        <f t="shared" ref="F16" si="32">F14-F15</f>
        <v>446.31899999999962</v>
      </c>
      <c r="G16" s="16">
        <f t="shared" ref="G16" si="33">G14-G15</f>
        <v>487.99</v>
      </c>
      <c r="H16" s="16">
        <f t="shared" ref="H16" si="34">H14-H15</f>
        <v>527.15700000000015</v>
      </c>
      <c r="I16" s="16">
        <f t="shared" ref="I16" si="35">I14-I15</f>
        <v>488.80800000000039</v>
      </c>
      <c r="J16" s="16">
        <f t="shared" ref="J16" si="36">J14-J15</f>
        <v>586.77500000000305</v>
      </c>
      <c r="K16" s="17"/>
      <c r="L16" s="16">
        <f t="shared" ref="L16:P16" si="37">L14-L15</f>
        <v>1363.7529999999988</v>
      </c>
      <c r="M16" s="16">
        <f t="shared" si="37"/>
        <v>1587.456999999999</v>
      </c>
      <c r="N16" s="16">
        <f t="shared" si="37"/>
        <v>1660.9280000000003</v>
      </c>
      <c r="O16" s="16">
        <f t="shared" si="37"/>
        <v>1722.5889999999995</v>
      </c>
      <c r="P16" s="16">
        <f t="shared" si="37"/>
        <v>1512.041000000002</v>
      </c>
      <c r="Q16" s="16">
        <f>Q14-Q15</f>
        <v>1874.5199999999982</v>
      </c>
      <c r="R16" s="16">
        <f>R14-R15</f>
        <v>2090.7300000000018</v>
      </c>
    </row>
    <row r="17" spans="2:18" x14ac:dyDescent="0.25"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</row>
    <row r="18" spans="2:18" x14ac:dyDescent="0.25">
      <c r="B18" t="s">
        <v>38</v>
      </c>
      <c r="C18" s="21">
        <f t="shared" ref="C18:J18" si="38">C16/C19</f>
        <v>1.100997192714664</v>
      </c>
      <c r="D18" s="21">
        <f t="shared" si="38"/>
        <v>1.3274177574346198</v>
      </c>
      <c r="E18" s="21">
        <f t="shared" si="38"/>
        <v>1.3381725608917026</v>
      </c>
      <c r="F18" s="21">
        <f t="shared" si="38"/>
        <v>1.3274177574346198</v>
      </c>
      <c r="G18" s="21">
        <f t="shared" si="38"/>
        <v>1.4731417807268052</v>
      </c>
      <c r="H18" s="21">
        <f t="shared" si="38"/>
        <v>1.6003940593578476</v>
      </c>
      <c r="I18" s="21">
        <f t="shared" si="38"/>
        <v>1.4915870739373238</v>
      </c>
      <c r="J18" s="21">
        <f t="shared" si="38"/>
        <v>1.7857197201401218</v>
      </c>
      <c r="K18" s="21"/>
      <c r="L18" s="21">
        <f t="shared" ref="L18:R18" si="39">L16/L19</f>
        <v>3.5777702571528982</v>
      </c>
      <c r="M18" s="21">
        <f t="shared" si="39"/>
        <v>4.2958463790784558</v>
      </c>
      <c r="N18" s="21">
        <f t="shared" si="39"/>
        <v>4.6334841628959289</v>
      </c>
      <c r="O18" s="21">
        <f t="shared" si="39"/>
        <v>4.900735712497438</v>
      </c>
      <c r="P18" s="21">
        <f t="shared" si="39"/>
        <v>4.4024812783154621</v>
      </c>
      <c r="Q18" s="21">
        <f t="shared" si="39"/>
        <v>5.5924603281153447</v>
      </c>
      <c r="R18" s="21">
        <f t="shared" si="39"/>
        <v>6.3626735809953399</v>
      </c>
    </row>
    <row r="19" spans="2:18" x14ac:dyDescent="0.25">
      <c r="B19" t="s">
        <v>2</v>
      </c>
      <c r="C19" s="16">
        <v>338.04899999999998</v>
      </c>
      <c r="D19" s="16">
        <v>336.23099999999999</v>
      </c>
      <c r="E19" s="16">
        <v>334.28199999999998</v>
      </c>
      <c r="F19" s="16">
        <v>336.23099999999999</v>
      </c>
      <c r="G19" s="16">
        <v>331.25799999999998</v>
      </c>
      <c r="H19" s="16">
        <v>329.392</v>
      </c>
      <c r="I19" s="16">
        <v>327.71</v>
      </c>
      <c r="J19" s="16">
        <f>+R19</f>
        <v>328.59300000000002</v>
      </c>
      <c r="K19" s="16"/>
      <c r="L19" s="16">
        <v>381.17399999999998</v>
      </c>
      <c r="M19" s="16">
        <v>369.53300000000002</v>
      </c>
      <c r="N19" s="16">
        <v>358.46199999999999</v>
      </c>
      <c r="O19" s="16">
        <v>351.49599999999998</v>
      </c>
      <c r="P19" s="16">
        <v>343.452</v>
      </c>
      <c r="Q19" s="16">
        <v>335.18700000000001</v>
      </c>
      <c r="R19" s="16">
        <v>328.59300000000002</v>
      </c>
    </row>
    <row r="20" spans="2:18" x14ac:dyDescent="0.25"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2:18" x14ac:dyDescent="0.25">
      <c r="B21" s="3" t="s">
        <v>39</v>
      </c>
      <c r="C21" s="17"/>
      <c r="D21" s="17"/>
      <c r="E21" s="17"/>
      <c r="F21" s="17"/>
      <c r="G21" s="20">
        <f>G8/C8-1</f>
        <v>8.084680442638259E-2</v>
      </c>
      <c r="H21" s="20">
        <f t="shared" ref="H21:J21" si="40">H8/D8-1</f>
        <v>7.1453047221780475E-2</v>
      </c>
      <c r="I21" s="20">
        <f t="shared" si="40"/>
        <v>2.9748120196172456E-2</v>
      </c>
      <c r="J21" s="20">
        <f t="shared" si="40"/>
        <v>0.19805325533115692</v>
      </c>
      <c r="K21" s="16"/>
      <c r="L21" s="17"/>
      <c r="M21" s="20">
        <f t="shared" ref="M21:P21" si="41">M8/L8-1</f>
        <v>6.0051297753646704E-2</v>
      </c>
      <c r="N21" s="20">
        <f t="shared" si="41"/>
        <v>7.0446098155302561E-2</v>
      </c>
      <c r="O21" s="20">
        <f t="shared" si="41"/>
        <v>0.17938511783068756</v>
      </c>
      <c r="P21" s="20">
        <f t="shared" si="41"/>
        <v>-1.1652154624353428E-2</v>
      </c>
      <c r="Q21" s="20">
        <f>Q8/P8-1</f>
        <v>8.9919093718711096E-2</v>
      </c>
      <c r="R21" s="20">
        <f>R8/Q8-1</f>
        <v>3.691810267301654E-2</v>
      </c>
    </row>
    <row r="22" spans="2:18" x14ac:dyDescent="0.25">
      <c r="B22" t="s">
        <v>40</v>
      </c>
      <c r="C22" s="18">
        <f t="shared" ref="C22:J22" si="42">C10/C8</f>
        <v>0.26744471137694592</v>
      </c>
      <c r="D22" s="18">
        <f t="shared" si="42"/>
        <v>0.27671008864405688</v>
      </c>
      <c r="E22" s="18">
        <f t="shared" si="42"/>
        <v>0.27626857188920922</v>
      </c>
      <c r="F22" s="18">
        <f t="shared" si="42"/>
        <v>0.27671008864405688</v>
      </c>
      <c r="G22" s="18">
        <f t="shared" si="42"/>
        <v>0.2814689463936994</v>
      </c>
      <c r="H22" s="18">
        <f t="shared" si="42"/>
        <v>0.28285288431114858</v>
      </c>
      <c r="I22" s="18">
        <f t="shared" si="42"/>
        <v>0.283370279416503</v>
      </c>
      <c r="J22" s="18">
        <f t="shared" si="42"/>
        <v>0.26532188349027547</v>
      </c>
      <c r="K22" s="16"/>
      <c r="L22" s="18">
        <f t="shared" ref="L22:P22" si="43">L10/L8</f>
        <v>0.28950630263099431</v>
      </c>
      <c r="M22" s="18">
        <f t="shared" si="43"/>
        <v>0.28412936568198394</v>
      </c>
      <c r="N22" s="18">
        <f t="shared" si="43"/>
        <v>0.28074477870385656</v>
      </c>
      <c r="O22" s="18">
        <f t="shared" si="43"/>
        <v>0.27528387770849222</v>
      </c>
      <c r="P22" s="18">
        <f t="shared" si="43"/>
        <v>0.25404591580293134</v>
      </c>
      <c r="Q22" s="18">
        <f>Q10/Q8</f>
        <v>0.27361025386489557</v>
      </c>
      <c r="R22" s="18">
        <f>R10/R8</f>
        <v>0.27775342761130933</v>
      </c>
    </row>
    <row r="23" spans="2:18" x14ac:dyDescent="0.25">
      <c r="B23" t="s">
        <v>41</v>
      </c>
      <c r="C23" s="18">
        <f t="shared" ref="C23:J23" si="44">C12/C8</f>
        <v>0.1014215453537799</v>
      </c>
      <c r="D23" s="18">
        <f t="shared" si="44"/>
        <v>0.11299913574830713</v>
      </c>
      <c r="E23" s="18">
        <f t="shared" si="44"/>
        <v>0.11170108971868987</v>
      </c>
      <c r="F23" s="18">
        <f t="shared" si="44"/>
        <v>0.11299913574830713</v>
      </c>
      <c r="G23" s="18">
        <f t="shared" si="44"/>
        <v>0.1216765845345484</v>
      </c>
      <c r="H23" s="18">
        <f t="shared" si="44"/>
        <v>0.124677187921216</v>
      </c>
      <c r="I23" s="18">
        <f t="shared" si="44"/>
        <v>0.11914293500315701</v>
      </c>
      <c r="J23" s="18">
        <f t="shared" si="44"/>
        <v>0.12364504449130408</v>
      </c>
      <c r="K23" s="16"/>
      <c r="L23" s="18">
        <f t="shared" ref="L23:P23" si="45">L12/L8</f>
        <v>0.14499008541513195</v>
      </c>
      <c r="M23" s="18">
        <f t="shared" si="45"/>
        <v>0.13619704447700307</v>
      </c>
      <c r="N23" s="18">
        <f t="shared" si="45"/>
        <v>0.13380960358494534</v>
      </c>
      <c r="O23" s="18">
        <f t="shared" si="45"/>
        <v>0.12332617405442643</v>
      </c>
      <c r="P23" s="18">
        <f t="shared" si="45"/>
        <v>0.10645855821638087</v>
      </c>
      <c r="Q23" s="18">
        <f>Q12/Q8</f>
        <v>0.11324874523609792</v>
      </c>
      <c r="R23" s="18">
        <f>R12/R8</f>
        <v>0.12237016427346423</v>
      </c>
    </row>
    <row r="24" spans="2:18" x14ac:dyDescent="0.25">
      <c r="B24" t="s">
        <v>42</v>
      </c>
      <c r="C24" s="18">
        <f t="shared" ref="C24:J24" si="46">C16/C8</f>
        <v>8.2806896855531067E-2</v>
      </c>
      <c r="D24" s="18">
        <f t="shared" si="46"/>
        <v>9.0441254694872478E-2</v>
      </c>
      <c r="E24" s="18">
        <f t="shared" si="46"/>
        <v>9.0830602115922754E-2</v>
      </c>
      <c r="F24" s="18">
        <f t="shared" si="46"/>
        <v>9.0441254694872478E-2</v>
      </c>
      <c r="G24" s="18">
        <f t="shared" si="46"/>
        <v>0.10044941743290078</v>
      </c>
      <c r="H24" s="18">
        <f t="shared" si="46"/>
        <v>9.9698365150082693E-2</v>
      </c>
      <c r="I24" s="18">
        <f t="shared" si="46"/>
        <v>9.6386093339175374E-2</v>
      </c>
      <c r="J24" s="18">
        <f t="shared" si="46"/>
        <v>9.924683865561873E-2</v>
      </c>
      <c r="K24" s="16"/>
      <c r="L24" s="18">
        <f t="shared" ref="L24:P24" si="47">L16/L8</f>
        <v>9.6482409429481844E-2</v>
      </c>
      <c r="M24" s="18">
        <f t="shared" si="47"/>
        <v>0.10594671846928568</v>
      </c>
      <c r="N24" s="18">
        <f t="shared" si="47"/>
        <v>0.1035551119444372</v>
      </c>
      <c r="O24" s="18">
        <f t="shared" si="47"/>
        <v>9.1064008267180294E-2</v>
      </c>
      <c r="P24" s="18">
        <f t="shared" si="47"/>
        <v>8.0875846692864059E-2</v>
      </c>
      <c r="Q24" s="18">
        <f>Q16/Q8</f>
        <v>9.199221806648987E-2</v>
      </c>
      <c r="R24" s="18">
        <f>R16/R8</f>
        <v>9.894970561855608E-2</v>
      </c>
    </row>
    <row r="25" spans="2:18" x14ac:dyDescent="0.25">
      <c r="B25" t="s">
        <v>43</v>
      </c>
      <c r="C25" s="18">
        <f t="shared" ref="C25:J25" si="48">C15/C14</f>
        <v>0.23614739715344146</v>
      </c>
      <c r="D25" s="18">
        <f t="shared" si="48"/>
        <v>0.24969992636848723</v>
      </c>
      <c r="E25" s="18">
        <f t="shared" si="48"/>
        <v>0.24620089985339466</v>
      </c>
      <c r="F25" s="18">
        <f t="shared" si="48"/>
        <v>0.24969992636848723</v>
      </c>
      <c r="G25" s="18">
        <f t="shared" si="48"/>
        <v>0.23400040498349459</v>
      </c>
      <c r="H25" s="18">
        <f t="shared" si="48"/>
        <v>0.24969683685552918</v>
      </c>
      <c r="I25" s="18">
        <f t="shared" si="48"/>
        <v>0.24420055570759933</v>
      </c>
      <c r="J25" s="18">
        <f t="shared" si="48"/>
        <v>0.23870200167108555</v>
      </c>
      <c r="K25" s="16"/>
      <c r="L25" s="18">
        <f t="shared" ref="L25:P25" si="49">L15/L14</f>
        <v>0.33205679525106302</v>
      </c>
      <c r="M25" s="18">
        <f t="shared" si="49"/>
        <v>0.22596149157725784</v>
      </c>
      <c r="N25" s="18">
        <f t="shared" si="49"/>
        <v>0.2325753319336428</v>
      </c>
      <c r="O25" s="18">
        <f t="shared" si="49"/>
        <v>0.23729976002196115</v>
      </c>
      <c r="P25" s="18">
        <f t="shared" si="49"/>
        <v>0.23922044348421528</v>
      </c>
      <c r="Q25" s="18">
        <f>Q15/Q14</f>
        <v>0.24163184359779463</v>
      </c>
      <c r="R25" s="18">
        <f>R15/R14</f>
        <v>0.24170720968070683</v>
      </c>
    </row>
    <row r="26" spans="2:18" x14ac:dyDescent="0.25"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2:18" x14ac:dyDescent="0.25"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2:18" x14ac:dyDescent="0.25"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2:18" x14ac:dyDescent="0.25"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2:18" x14ac:dyDescent="0.25"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2:18" x14ac:dyDescent="0.25"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2:18" x14ac:dyDescent="0.25"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3:17" x14ac:dyDescent="0.25"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3:17" x14ac:dyDescent="0.25"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3:17" x14ac:dyDescent="0.25"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3:17" x14ac:dyDescent="0.25"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3:17" x14ac:dyDescent="0.25"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3:17" x14ac:dyDescent="0.25"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3:17" x14ac:dyDescent="0.25"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3:17" x14ac:dyDescent="0.25"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3:17" x14ac:dyDescent="0.25"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3:17" x14ac:dyDescent="0.25"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3:17" x14ac:dyDescent="0.25"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3:17" x14ac:dyDescent="0.25"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3:17" x14ac:dyDescent="0.25"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3:17" x14ac:dyDescent="0.25"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3:17" x14ac:dyDescent="0.25"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3:17" x14ac:dyDescent="0.25"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3:17" x14ac:dyDescent="0.25"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3:17" x14ac:dyDescent="0.25"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3:17" x14ac:dyDescent="0.25"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3:17" x14ac:dyDescent="0.25"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3:17" x14ac:dyDescent="0.25"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3:17" x14ac:dyDescent="0.25"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3:17" x14ac:dyDescent="0.25"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3:17" x14ac:dyDescent="0.25"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3:17" x14ac:dyDescent="0.25"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3:17" x14ac:dyDescent="0.25"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3:17" x14ac:dyDescent="0.25"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3:17" x14ac:dyDescent="0.25"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3:17" x14ac:dyDescent="0.25"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3:17" x14ac:dyDescent="0.25"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3:17" x14ac:dyDescent="0.25"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3:17" x14ac:dyDescent="0.25"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3:17" x14ac:dyDescent="0.25"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3:17" x14ac:dyDescent="0.25"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3:17" x14ac:dyDescent="0.25"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3:17" x14ac:dyDescent="0.25"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3:17" x14ac:dyDescent="0.25"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3:17" x14ac:dyDescent="0.25"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3:17" x14ac:dyDescent="0.25"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3:17" x14ac:dyDescent="0.25"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3:17" x14ac:dyDescent="0.25"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3:17" x14ac:dyDescent="0.25"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3:17" x14ac:dyDescent="0.25"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3:17" x14ac:dyDescent="0.25"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3:17" x14ac:dyDescent="0.25"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3:17" x14ac:dyDescent="0.25"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3:17" x14ac:dyDescent="0.25"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3:17" x14ac:dyDescent="0.25"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3:17" x14ac:dyDescent="0.25"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3:17" x14ac:dyDescent="0.25"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3:17" x14ac:dyDescent="0.25"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3:17" x14ac:dyDescent="0.25"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3:17" x14ac:dyDescent="0.25"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3:17" x14ac:dyDescent="0.25"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3:17" x14ac:dyDescent="0.25"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3:17" x14ac:dyDescent="0.25"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3:17" x14ac:dyDescent="0.25"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3:17" x14ac:dyDescent="0.25"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3:17" x14ac:dyDescent="0.25"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3:17" x14ac:dyDescent="0.25"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3:17" x14ac:dyDescent="0.25"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3:17" x14ac:dyDescent="0.25"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3:17" x14ac:dyDescent="0.25"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3:17" x14ac:dyDescent="0.25"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3:17" x14ac:dyDescent="0.25"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3:17" x14ac:dyDescent="0.25"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3:17" x14ac:dyDescent="0.25"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3:17" x14ac:dyDescent="0.25"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3:17" x14ac:dyDescent="0.25"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3:17" x14ac:dyDescent="0.25"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3:17" x14ac:dyDescent="0.25"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3:17" x14ac:dyDescent="0.25"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3:17" x14ac:dyDescent="0.25"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3:17" x14ac:dyDescent="0.25"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3:17" x14ac:dyDescent="0.25"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3:17" x14ac:dyDescent="0.25"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3:17" x14ac:dyDescent="0.25"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3:17" x14ac:dyDescent="0.25"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3:17" x14ac:dyDescent="0.25"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3:17" x14ac:dyDescent="0.25"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3:17" x14ac:dyDescent="0.25"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3:17" x14ac:dyDescent="0.25"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3:17" x14ac:dyDescent="0.25"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3:17" x14ac:dyDescent="0.25"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3:17" x14ac:dyDescent="0.25"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3:17" x14ac:dyDescent="0.25"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3:17" x14ac:dyDescent="0.25"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3:17" x14ac:dyDescent="0.25"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3:17" x14ac:dyDescent="0.25"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3:17" x14ac:dyDescent="0.25"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3:17" x14ac:dyDescent="0.25"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3:17" x14ac:dyDescent="0.25"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3:17" x14ac:dyDescent="0.25"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3:17" x14ac:dyDescent="0.25"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3:17" x14ac:dyDescent="0.25"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3:17" x14ac:dyDescent="0.25"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3:17" x14ac:dyDescent="0.25"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3:17" x14ac:dyDescent="0.25"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3:17" x14ac:dyDescent="0.25"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3:17" x14ac:dyDescent="0.25"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3:17" x14ac:dyDescent="0.25"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3:17" x14ac:dyDescent="0.25"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3:17" x14ac:dyDescent="0.25"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  <row r="136" spans="3:17" x14ac:dyDescent="0.25"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</row>
    <row r="137" spans="3:17" x14ac:dyDescent="0.25"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</row>
    <row r="138" spans="3:17" x14ac:dyDescent="0.25"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</row>
    <row r="139" spans="3:17" x14ac:dyDescent="0.25"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</row>
    <row r="140" spans="3:17" x14ac:dyDescent="0.25"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</row>
    <row r="141" spans="3:17" x14ac:dyDescent="0.25"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</row>
    <row r="142" spans="3:17" x14ac:dyDescent="0.25"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</row>
    <row r="143" spans="3:17" x14ac:dyDescent="0.25"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</row>
    <row r="144" spans="3:17" x14ac:dyDescent="0.25"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</row>
    <row r="145" spans="3:17" x14ac:dyDescent="0.25"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</row>
    <row r="146" spans="3:17" x14ac:dyDescent="0.25"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</row>
    <row r="147" spans="3:17" x14ac:dyDescent="0.25"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</row>
    <row r="148" spans="3:17" x14ac:dyDescent="0.25"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</row>
    <row r="149" spans="3:17" x14ac:dyDescent="0.25"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</row>
    <row r="150" spans="3:17" x14ac:dyDescent="0.25"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</row>
    <row r="151" spans="3:17" x14ac:dyDescent="0.25"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</row>
    <row r="152" spans="3:17" x14ac:dyDescent="0.25"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</row>
    <row r="153" spans="3:17" x14ac:dyDescent="0.25"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</row>
    <row r="154" spans="3:17" x14ac:dyDescent="0.25"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</row>
    <row r="155" spans="3:17" x14ac:dyDescent="0.25"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</row>
    <row r="156" spans="3:17" x14ac:dyDescent="0.25"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</row>
    <row r="157" spans="3:17" x14ac:dyDescent="0.25"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</row>
    <row r="158" spans="3:17" x14ac:dyDescent="0.25"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</row>
    <row r="159" spans="3:17" x14ac:dyDescent="0.25"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</row>
    <row r="160" spans="3:17" x14ac:dyDescent="0.25"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</row>
    <row r="161" spans="3:17" x14ac:dyDescent="0.25"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</row>
    <row r="162" spans="3:17" x14ac:dyDescent="0.25"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</row>
    <row r="163" spans="3:17" x14ac:dyDescent="0.25"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</row>
    <row r="164" spans="3:17" x14ac:dyDescent="0.25"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</row>
    <row r="165" spans="3:17" x14ac:dyDescent="0.25"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</row>
    <row r="166" spans="3:17" x14ac:dyDescent="0.25"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</row>
    <row r="167" spans="3:17" x14ac:dyDescent="0.25"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</row>
    <row r="168" spans="3:17" x14ac:dyDescent="0.25"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</row>
    <row r="169" spans="3:17" x14ac:dyDescent="0.25"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</row>
    <row r="170" spans="3:17" x14ac:dyDescent="0.25"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</row>
    <row r="171" spans="3:17" x14ac:dyDescent="0.25"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</row>
    <row r="172" spans="3:17" x14ac:dyDescent="0.25"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</row>
    <row r="173" spans="3:17" x14ac:dyDescent="0.25"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</row>
    <row r="174" spans="3:17" x14ac:dyDescent="0.25"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</row>
    <row r="175" spans="3:17" x14ac:dyDescent="0.25"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</row>
    <row r="176" spans="3:17" x14ac:dyDescent="0.25"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</row>
    <row r="177" spans="3:17" x14ac:dyDescent="0.25"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</row>
    <row r="178" spans="3:17" x14ac:dyDescent="0.25"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</row>
    <row r="179" spans="3:17" x14ac:dyDescent="0.25"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</row>
    <row r="180" spans="3:17" x14ac:dyDescent="0.25"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</row>
    <row r="181" spans="3:17" x14ac:dyDescent="0.25"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</row>
    <row r="182" spans="3:17" x14ac:dyDescent="0.25"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</row>
    <row r="183" spans="3:17" x14ac:dyDescent="0.25"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</row>
    <row r="184" spans="3:17" x14ac:dyDescent="0.25"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</row>
    <row r="185" spans="3:17" x14ac:dyDescent="0.25"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</row>
    <row r="186" spans="3:17" x14ac:dyDescent="0.25"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</row>
    <row r="187" spans="3:17" x14ac:dyDescent="0.25"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</row>
    <row r="188" spans="3:17" x14ac:dyDescent="0.25"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</row>
    <row r="189" spans="3:17" x14ac:dyDescent="0.25"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</row>
    <row r="190" spans="3:17" x14ac:dyDescent="0.25"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</row>
    <row r="191" spans="3:17" x14ac:dyDescent="0.25"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</row>
    <row r="192" spans="3:17" x14ac:dyDescent="0.25"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</row>
    <row r="193" spans="3:17" x14ac:dyDescent="0.25"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</row>
    <row r="194" spans="3:17" x14ac:dyDescent="0.25"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</row>
    <row r="195" spans="3:17" x14ac:dyDescent="0.25"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</row>
    <row r="196" spans="3:17" x14ac:dyDescent="0.25"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</row>
    <row r="197" spans="3:17" x14ac:dyDescent="0.25"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</row>
    <row r="198" spans="3:17" x14ac:dyDescent="0.25"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</row>
    <row r="199" spans="3:17" x14ac:dyDescent="0.25"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</row>
    <row r="200" spans="3:17" x14ac:dyDescent="0.25"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</row>
    <row r="201" spans="3:17" x14ac:dyDescent="0.25"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</row>
    <row r="202" spans="3:17" x14ac:dyDescent="0.25"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</row>
    <row r="203" spans="3:17" x14ac:dyDescent="0.25"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</row>
    <row r="204" spans="3:17" x14ac:dyDescent="0.25"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</row>
    <row r="205" spans="3:17" x14ac:dyDescent="0.25"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</row>
    <row r="206" spans="3:17" x14ac:dyDescent="0.25"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</row>
    <row r="207" spans="3:17" x14ac:dyDescent="0.25"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</row>
    <row r="208" spans="3:17" x14ac:dyDescent="0.25"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</row>
    <row r="209" spans="3:17" x14ac:dyDescent="0.25"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</row>
    <row r="210" spans="3:17" x14ac:dyDescent="0.25"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</row>
    <row r="211" spans="3:17" x14ac:dyDescent="0.25"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</row>
    <row r="212" spans="3:17" x14ac:dyDescent="0.25"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</row>
    <row r="213" spans="3:17" x14ac:dyDescent="0.25"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</row>
    <row r="214" spans="3:17" x14ac:dyDescent="0.25"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</row>
    <row r="215" spans="3:17" x14ac:dyDescent="0.25"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</row>
    <row r="216" spans="3:17" x14ac:dyDescent="0.25"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</row>
    <row r="217" spans="3:17" x14ac:dyDescent="0.25"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</row>
    <row r="218" spans="3:17" x14ac:dyDescent="0.25"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</row>
    <row r="219" spans="3:17" x14ac:dyDescent="0.25"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</row>
    <row r="220" spans="3:17" x14ac:dyDescent="0.25"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</row>
    <row r="221" spans="3:17" x14ac:dyDescent="0.25"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</row>
    <row r="222" spans="3:17" x14ac:dyDescent="0.25"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</row>
    <row r="223" spans="3:17" x14ac:dyDescent="0.25"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</row>
    <row r="224" spans="3:17" x14ac:dyDescent="0.25"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</row>
    <row r="225" spans="3:17" x14ac:dyDescent="0.25"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</row>
    <row r="226" spans="3:17" x14ac:dyDescent="0.25"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</row>
    <row r="227" spans="3:17" x14ac:dyDescent="0.25"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</row>
    <row r="228" spans="3:17" x14ac:dyDescent="0.25"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</row>
    <row r="229" spans="3:17" x14ac:dyDescent="0.25"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</row>
    <row r="230" spans="3:17" x14ac:dyDescent="0.25"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</row>
    <row r="231" spans="3:17" x14ac:dyDescent="0.25"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</row>
    <row r="232" spans="3:17" x14ac:dyDescent="0.25"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</row>
    <row r="233" spans="3:17" x14ac:dyDescent="0.25"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</row>
    <row r="234" spans="3:17" x14ac:dyDescent="0.25"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</row>
    <row r="235" spans="3:17" x14ac:dyDescent="0.25"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</row>
    <row r="236" spans="3:17" x14ac:dyDescent="0.25"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</row>
    <row r="237" spans="3:17" x14ac:dyDescent="0.25"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</row>
    <row r="238" spans="3:17" x14ac:dyDescent="0.25"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</row>
    <row r="239" spans="3:17" x14ac:dyDescent="0.25"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</row>
    <row r="240" spans="3:17" x14ac:dyDescent="0.25"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</row>
    <row r="241" spans="3:17" x14ac:dyDescent="0.25"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</row>
    <row r="242" spans="3:17" x14ac:dyDescent="0.25"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</row>
    <row r="243" spans="3:17" x14ac:dyDescent="0.25"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</row>
    <row r="244" spans="3:17" x14ac:dyDescent="0.25"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</row>
    <row r="245" spans="3:17" x14ac:dyDescent="0.25"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</row>
    <row r="246" spans="3:17" x14ac:dyDescent="0.25"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</row>
    <row r="247" spans="3:17" x14ac:dyDescent="0.25"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</row>
    <row r="248" spans="3:17" x14ac:dyDescent="0.25"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</row>
    <row r="249" spans="3:17" x14ac:dyDescent="0.25"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</row>
    <row r="250" spans="3:17" x14ac:dyDescent="0.25"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</row>
    <row r="251" spans="3:17" x14ac:dyDescent="0.25"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</row>
    <row r="252" spans="3:17" x14ac:dyDescent="0.25"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</row>
    <row r="253" spans="3:17" x14ac:dyDescent="0.25"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</row>
    <row r="254" spans="3:17" x14ac:dyDescent="0.25"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</row>
    <row r="255" spans="3:17" x14ac:dyDescent="0.25"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</row>
    <row r="256" spans="3:17" x14ac:dyDescent="0.25"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</row>
    <row r="257" spans="3:17" x14ac:dyDescent="0.25"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</row>
    <row r="258" spans="3:17" x14ac:dyDescent="0.25"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</row>
    <row r="259" spans="3:17" x14ac:dyDescent="0.25"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</row>
    <row r="260" spans="3:17" x14ac:dyDescent="0.25"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</row>
    <row r="261" spans="3:17" x14ac:dyDescent="0.25"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</row>
    <row r="262" spans="3:17" x14ac:dyDescent="0.25"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</row>
    <row r="263" spans="3:17" x14ac:dyDescent="0.25"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</row>
    <row r="264" spans="3:17" x14ac:dyDescent="0.25"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</row>
    <row r="265" spans="3:17" x14ac:dyDescent="0.25"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</row>
    <row r="266" spans="3:17" x14ac:dyDescent="0.25"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</row>
    <row r="267" spans="3:17" x14ac:dyDescent="0.25"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</row>
    <row r="268" spans="3:17" x14ac:dyDescent="0.25"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</row>
    <row r="269" spans="3:17" x14ac:dyDescent="0.25"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</row>
    <row r="270" spans="3:17" x14ac:dyDescent="0.25"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</row>
    <row r="271" spans="3:17" x14ac:dyDescent="0.25"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</row>
    <row r="272" spans="3:17" x14ac:dyDescent="0.25"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</row>
    <row r="273" spans="3:17" x14ac:dyDescent="0.25"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</row>
    <row r="274" spans="3:17" x14ac:dyDescent="0.25"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</row>
    <row r="275" spans="3:17" x14ac:dyDescent="0.25"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</row>
    <row r="276" spans="3:17" x14ac:dyDescent="0.25"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</row>
    <row r="277" spans="3:17" x14ac:dyDescent="0.25"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</row>
    <row r="278" spans="3:17" x14ac:dyDescent="0.25"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</row>
    <row r="279" spans="3:17" x14ac:dyDescent="0.25"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</row>
    <row r="280" spans="3:17" x14ac:dyDescent="0.25"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</row>
    <row r="281" spans="3:17" x14ac:dyDescent="0.25"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</row>
    <row r="282" spans="3:17" x14ac:dyDescent="0.25"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</row>
    <row r="283" spans="3:17" x14ac:dyDescent="0.25"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</row>
    <row r="284" spans="3:17" x14ac:dyDescent="0.25"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</row>
    <row r="285" spans="3:17" x14ac:dyDescent="0.25"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</row>
    <row r="286" spans="3:17" x14ac:dyDescent="0.25"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</row>
    <row r="287" spans="3:17" x14ac:dyDescent="0.25"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</row>
    <row r="288" spans="3:17" x14ac:dyDescent="0.25"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</row>
    <row r="289" spans="3:17" x14ac:dyDescent="0.25"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</row>
    <row r="290" spans="3:17" x14ac:dyDescent="0.25"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</row>
    <row r="291" spans="3:17" x14ac:dyDescent="0.25"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</row>
    <row r="292" spans="3:17" x14ac:dyDescent="0.25"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</row>
    <row r="293" spans="3:17" x14ac:dyDescent="0.25"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</row>
    <row r="294" spans="3:17" x14ac:dyDescent="0.25"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</row>
    <row r="295" spans="3:17" x14ac:dyDescent="0.25"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</row>
    <row r="296" spans="3:17" x14ac:dyDescent="0.25"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</row>
    <row r="297" spans="3:17" x14ac:dyDescent="0.25"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</row>
    <row r="298" spans="3:17" x14ac:dyDescent="0.25"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</row>
    <row r="299" spans="3:17" x14ac:dyDescent="0.25"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</row>
    <row r="300" spans="3:17" x14ac:dyDescent="0.25"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</row>
    <row r="301" spans="3:17" x14ac:dyDescent="0.25"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</row>
    <row r="302" spans="3:17" x14ac:dyDescent="0.25"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</row>
    <row r="303" spans="3:17" x14ac:dyDescent="0.25"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</row>
    <row r="304" spans="3:17" x14ac:dyDescent="0.25"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</row>
    <row r="305" spans="3:17" x14ac:dyDescent="0.25"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</row>
    <row r="306" spans="3:17" x14ac:dyDescent="0.25"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</row>
    <row r="307" spans="3:17" x14ac:dyDescent="0.25"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</row>
    <row r="308" spans="3:17" x14ac:dyDescent="0.25"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</row>
    <row r="309" spans="3:17" x14ac:dyDescent="0.25"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</row>
    <row r="310" spans="3:17" x14ac:dyDescent="0.25"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</row>
    <row r="311" spans="3:17" x14ac:dyDescent="0.25"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</row>
    <row r="312" spans="3:17" x14ac:dyDescent="0.25"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</row>
    <row r="313" spans="3:17" x14ac:dyDescent="0.25"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</row>
    <row r="314" spans="3:17" x14ac:dyDescent="0.25"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</row>
    <row r="315" spans="3:17" x14ac:dyDescent="0.25"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</row>
    <row r="316" spans="3:17" x14ac:dyDescent="0.25"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</row>
    <row r="317" spans="3:17" x14ac:dyDescent="0.25"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</row>
    <row r="318" spans="3:17" x14ac:dyDescent="0.25"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</row>
    <row r="319" spans="3:17" x14ac:dyDescent="0.25"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</row>
    <row r="320" spans="3:17" x14ac:dyDescent="0.25"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</row>
    <row r="321" spans="3:17" x14ac:dyDescent="0.25"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</row>
    <row r="322" spans="3:17" x14ac:dyDescent="0.25"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</row>
    <row r="323" spans="3:17" x14ac:dyDescent="0.25"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</row>
    <row r="324" spans="3:17" x14ac:dyDescent="0.25"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</row>
    <row r="325" spans="3:17" x14ac:dyDescent="0.25"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</row>
    <row r="326" spans="3:17" x14ac:dyDescent="0.25"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</row>
    <row r="327" spans="3:17" x14ac:dyDescent="0.25"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</row>
    <row r="328" spans="3:17" x14ac:dyDescent="0.25"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</row>
    <row r="329" spans="3:17" x14ac:dyDescent="0.25"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</row>
    <row r="330" spans="3:17" x14ac:dyDescent="0.25"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</row>
    <row r="331" spans="3:17" x14ac:dyDescent="0.25"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</row>
    <row r="332" spans="3:17" x14ac:dyDescent="0.25"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</row>
    <row r="333" spans="3:17" x14ac:dyDescent="0.25"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</row>
    <row r="334" spans="3:17" x14ac:dyDescent="0.25"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</row>
    <row r="335" spans="3:17" x14ac:dyDescent="0.25"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</row>
    <row r="336" spans="3:17" x14ac:dyDescent="0.25"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</row>
    <row r="337" spans="3:17" x14ac:dyDescent="0.25"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</row>
    <row r="338" spans="3:17" x14ac:dyDescent="0.25"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</row>
    <row r="339" spans="3:17" x14ac:dyDescent="0.25"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</row>
    <row r="340" spans="3:17" x14ac:dyDescent="0.25"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</row>
    <row r="341" spans="3:17" x14ac:dyDescent="0.25"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</row>
    <row r="342" spans="3:17" x14ac:dyDescent="0.25"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</row>
    <row r="343" spans="3:17" x14ac:dyDescent="0.25"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</row>
    <row r="344" spans="3:17" x14ac:dyDescent="0.25"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</row>
    <row r="345" spans="3:17" x14ac:dyDescent="0.25"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</row>
    <row r="346" spans="3:17" x14ac:dyDescent="0.25"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</row>
    <row r="347" spans="3:17" x14ac:dyDescent="0.25"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</row>
    <row r="348" spans="3:17" x14ac:dyDescent="0.25"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</row>
    <row r="349" spans="3:17" x14ac:dyDescent="0.25"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</row>
    <row r="350" spans="3:17" x14ac:dyDescent="0.25"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</row>
    <row r="351" spans="3:17" x14ac:dyDescent="0.25"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</row>
    <row r="352" spans="3:17" x14ac:dyDescent="0.25"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</row>
    <row r="353" spans="3:17" x14ac:dyDescent="0.25"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</row>
    <row r="354" spans="3:17" x14ac:dyDescent="0.25"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</row>
    <row r="355" spans="3:17" x14ac:dyDescent="0.25"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</row>
    <row r="356" spans="3:17" x14ac:dyDescent="0.25"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</row>
    <row r="357" spans="3:17" x14ac:dyDescent="0.25"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</row>
    <row r="358" spans="3:17" x14ac:dyDescent="0.25"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</row>
    <row r="359" spans="3:17" x14ac:dyDescent="0.25"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</row>
    <row r="360" spans="3:17" x14ac:dyDescent="0.25"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</row>
    <row r="361" spans="3:17" x14ac:dyDescent="0.25"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</row>
    <row r="362" spans="3:17" x14ac:dyDescent="0.25"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</row>
    <row r="363" spans="3:17" x14ac:dyDescent="0.25"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</row>
    <row r="364" spans="3:17" x14ac:dyDescent="0.25"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</row>
    <row r="365" spans="3:17" x14ac:dyDescent="0.25"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</row>
    <row r="366" spans="3:17" x14ac:dyDescent="0.25"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</row>
    <row r="367" spans="3:17" x14ac:dyDescent="0.25"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</row>
    <row r="368" spans="3:17" x14ac:dyDescent="0.25"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</row>
    <row r="369" spans="3:17" x14ac:dyDescent="0.25"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</row>
    <row r="370" spans="3:17" x14ac:dyDescent="0.25"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</row>
    <row r="371" spans="3:17" x14ac:dyDescent="0.25"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</row>
    <row r="372" spans="3:17" x14ac:dyDescent="0.25"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</row>
    <row r="373" spans="3:17" x14ac:dyDescent="0.25"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</row>
    <row r="374" spans="3:17" x14ac:dyDescent="0.25"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</row>
    <row r="375" spans="3:17" x14ac:dyDescent="0.25"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</row>
    <row r="376" spans="3:17" x14ac:dyDescent="0.25"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</row>
    <row r="377" spans="3:17" x14ac:dyDescent="0.25"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</row>
    <row r="378" spans="3:17" x14ac:dyDescent="0.25"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</row>
    <row r="379" spans="3:17" x14ac:dyDescent="0.25"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</row>
    <row r="380" spans="3:17" x14ac:dyDescent="0.25"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</row>
    <row r="381" spans="3:17" x14ac:dyDescent="0.25"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</row>
    <row r="382" spans="3:17" x14ac:dyDescent="0.25"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</row>
    <row r="383" spans="3:17" x14ac:dyDescent="0.25"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</row>
    <row r="384" spans="3:17" x14ac:dyDescent="0.25"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</row>
    <row r="385" spans="3:17" x14ac:dyDescent="0.25"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</row>
    <row r="386" spans="3:17" x14ac:dyDescent="0.25"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</row>
    <row r="387" spans="3:17" x14ac:dyDescent="0.25"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</row>
    <row r="388" spans="3:17" x14ac:dyDescent="0.25"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</row>
    <row r="389" spans="3:17" x14ac:dyDescent="0.25"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</row>
    <row r="390" spans="3:17" x14ac:dyDescent="0.25"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</row>
    <row r="391" spans="3:17" x14ac:dyDescent="0.25"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</row>
    <row r="392" spans="3:17" x14ac:dyDescent="0.25"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</row>
    <row r="393" spans="3:17" x14ac:dyDescent="0.25"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</row>
    <row r="394" spans="3:17" x14ac:dyDescent="0.25"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</row>
    <row r="395" spans="3:17" x14ac:dyDescent="0.25"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</row>
    <row r="396" spans="3:17" x14ac:dyDescent="0.25"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</row>
    <row r="397" spans="3:17" x14ac:dyDescent="0.25"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</row>
    <row r="398" spans="3:17" x14ac:dyDescent="0.25"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</row>
    <row r="399" spans="3:17" x14ac:dyDescent="0.25"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</row>
    <row r="400" spans="3:17" x14ac:dyDescent="0.25"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</row>
    <row r="401" spans="3:17" x14ac:dyDescent="0.25"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</row>
    <row r="402" spans="3:17" x14ac:dyDescent="0.25"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</row>
    <row r="403" spans="3:17" x14ac:dyDescent="0.25"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</row>
    <row r="404" spans="3:17" x14ac:dyDescent="0.25"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</row>
    <row r="405" spans="3:17" x14ac:dyDescent="0.25"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</row>
    <row r="406" spans="3:17" x14ac:dyDescent="0.25"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</row>
    <row r="407" spans="3:17" x14ac:dyDescent="0.25"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</row>
    <row r="408" spans="3:17" x14ac:dyDescent="0.25"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</row>
    <row r="409" spans="3:17" x14ac:dyDescent="0.25"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</row>
    <row r="410" spans="3:17" x14ac:dyDescent="0.25"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</row>
    <row r="411" spans="3:17" x14ac:dyDescent="0.25"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</row>
    <row r="412" spans="3:17" x14ac:dyDescent="0.25"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</row>
    <row r="413" spans="3:17" x14ac:dyDescent="0.25"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</row>
    <row r="414" spans="3:17" x14ac:dyDescent="0.25"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</row>
    <row r="415" spans="3:17" x14ac:dyDescent="0.25"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</row>
    <row r="416" spans="3:17" x14ac:dyDescent="0.25"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</row>
    <row r="417" spans="3:17" x14ac:dyDescent="0.25"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</row>
    <row r="418" spans="3:17" x14ac:dyDescent="0.25"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</row>
    <row r="419" spans="3:17" x14ac:dyDescent="0.25"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</row>
    <row r="420" spans="3:17" x14ac:dyDescent="0.25"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</row>
    <row r="421" spans="3:17" x14ac:dyDescent="0.25"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</row>
    <row r="422" spans="3:17" x14ac:dyDescent="0.25"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</row>
    <row r="423" spans="3:17" x14ac:dyDescent="0.25"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</row>
    <row r="424" spans="3:17" x14ac:dyDescent="0.25"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</row>
    <row r="425" spans="3:17" x14ac:dyDescent="0.25"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</row>
    <row r="426" spans="3:17" x14ac:dyDescent="0.25"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</row>
    <row r="427" spans="3:17" x14ac:dyDescent="0.25"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</row>
    <row r="428" spans="3:17" x14ac:dyDescent="0.25"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</row>
    <row r="429" spans="3:17" x14ac:dyDescent="0.25"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</row>
    <row r="430" spans="3:17" x14ac:dyDescent="0.25"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</row>
    <row r="431" spans="3:17" x14ac:dyDescent="0.25"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</row>
    <row r="432" spans="3:17" x14ac:dyDescent="0.25"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</row>
    <row r="433" spans="3:17" x14ac:dyDescent="0.25"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</row>
    <row r="434" spans="3:17" x14ac:dyDescent="0.25"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</row>
    <row r="435" spans="3:17" x14ac:dyDescent="0.25"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</row>
    <row r="436" spans="3:17" x14ac:dyDescent="0.25"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</row>
    <row r="437" spans="3:17" x14ac:dyDescent="0.25"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</row>
    <row r="438" spans="3:17" x14ac:dyDescent="0.25"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</row>
    <row r="439" spans="3:17" x14ac:dyDescent="0.25"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</row>
    <row r="440" spans="3:17" x14ac:dyDescent="0.25"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</row>
    <row r="441" spans="3:17" x14ac:dyDescent="0.25"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</row>
    <row r="442" spans="3:17" x14ac:dyDescent="0.25"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</row>
    <row r="443" spans="3:17" x14ac:dyDescent="0.25"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</row>
    <row r="444" spans="3:17" x14ac:dyDescent="0.25"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</row>
    <row r="445" spans="3:17" x14ac:dyDescent="0.25"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</row>
    <row r="446" spans="3:17" x14ac:dyDescent="0.25"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</row>
    <row r="447" spans="3:17" x14ac:dyDescent="0.25"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</row>
    <row r="448" spans="3:17" x14ac:dyDescent="0.25"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</row>
    <row r="449" spans="3:17" x14ac:dyDescent="0.25"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</row>
    <row r="450" spans="3:17" x14ac:dyDescent="0.25"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</row>
    <row r="451" spans="3:17" x14ac:dyDescent="0.25"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</row>
    <row r="452" spans="3:17" x14ac:dyDescent="0.25"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</row>
    <row r="453" spans="3:17" x14ac:dyDescent="0.25"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</row>
    <row r="454" spans="3:17" x14ac:dyDescent="0.25"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</row>
    <row r="455" spans="3:17" x14ac:dyDescent="0.25"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</row>
    <row r="456" spans="3:17" x14ac:dyDescent="0.25"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</row>
    <row r="457" spans="3:17" x14ac:dyDescent="0.25"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</row>
    <row r="458" spans="3:17" x14ac:dyDescent="0.25"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</row>
    <row r="459" spans="3:17" x14ac:dyDescent="0.25"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</row>
    <row r="460" spans="3:17" x14ac:dyDescent="0.25"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</row>
    <row r="461" spans="3:17" x14ac:dyDescent="0.25"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</row>
    <row r="462" spans="3:17" x14ac:dyDescent="0.25"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</row>
    <row r="463" spans="3:17" x14ac:dyDescent="0.25"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</row>
    <row r="464" spans="3:17" x14ac:dyDescent="0.25"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</row>
    <row r="465" spans="3:17" x14ac:dyDescent="0.25"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</row>
    <row r="466" spans="3:17" x14ac:dyDescent="0.25"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</row>
    <row r="467" spans="3:17" x14ac:dyDescent="0.25"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</row>
    <row r="468" spans="3:17" x14ac:dyDescent="0.25"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</row>
    <row r="469" spans="3:17" x14ac:dyDescent="0.25"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</row>
    <row r="470" spans="3:17" x14ac:dyDescent="0.25"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</row>
    <row r="471" spans="3:17" x14ac:dyDescent="0.25"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</row>
    <row r="472" spans="3:17" x14ac:dyDescent="0.25"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</row>
    <row r="473" spans="3:17" x14ac:dyDescent="0.25"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</row>
    <row r="474" spans="3:17" x14ac:dyDescent="0.25"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</row>
    <row r="475" spans="3:17" x14ac:dyDescent="0.25"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</row>
    <row r="476" spans="3:17" x14ac:dyDescent="0.25"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</row>
    <row r="477" spans="3:17" x14ac:dyDescent="0.25"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</row>
    <row r="478" spans="3:17" x14ac:dyDescent="0.25"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</row>
    <row r="479" spans="3:17" x14ac:dyDescent="0.25"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</row>
    <row r="480" spans="3:17" x14ac:dyDescent="0.25"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</row>
    <row r="481" spans="3:17" x14ac:dyDescent="0.25"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</row>
    <row r="482" spans="3:17" x14ac:dyDescent="0.25"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</row>
    <row r="483" spans="3:17" x14ac:dyDescent="0.25"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</row>
    <row r="484" spans="3:17" x14ac:dyDescent="0.25"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</row>
    <row r="485" spans="3:17" x14ac:dyDescent="0.25"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</row>
  </sheetData>
  <hyperlinks>
    <hyperlink ref="A1" location="Main!A1" display="Main" xr:uid="{E25E3635-CC94-48AA-A2EE-94DB439CA71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2024-06-25T14:43:37Z</dcterms:created>
  <dcterms:modified xsi:type="dcterms:W3CDTF">2025-05-22T09:18:47Z</dcterms:modified>
</cp:coreProperties>
</file>