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60AD2751-1221-4CF2-954E-718EE56A359B}" xr6:coauthVersionLast="47" xr6:coauthVersionMax="47" xr10:uidLastSave="{00000000-0000-0000-0000-000000000000}"/>
  <bookViews>
    <workbookView xWindow="19095" yWindow="0" windowWidth="19410" windowHeight="20925" xr2:uid="{ECC62F7A-C70F-47CF-9717-8932D5683754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5" i="2" l="1"/>
  <c r="M25" i="2"/>
  <c r="L25" i="2"/>
  <c r="N24" i="2"/>
  <c r="M24" i="2"/>
  <c r="L24" i="2"/>
  <c r="N23" i="2"/>
  <c r="M23" i="2"/>
  <c r="L23" i="2"/>
  <c r="N22" i="2"/>
  <c r="M22" i="2"/>
  <c r="L22" i="2"/>
  <c r="K22" i="2"/>
  <c r="N19" i="2"/>
  <c r="M19" i="2"/>
  <c r="L19" i="2"/>
  <c r="N17" i="2"/>
  <c r="M17" i="2"/>
  <c r="L17" i="2"/>
  <c r="N15" i="2"/>
  <c r="M15" i="2"/>
  <c r="L15" i="2"/>
  <c r="N12" i="2"/>
  <c r="M12" i="2"/>
  <c r="L12" i="2"/>
  <c r="N9" i="2"/>
  <c r="M9" i="2"/>
  <c r="L9" i="2"/>
  <c r="K9" i="2"/>
  <c r="K12" i="2" s="1"/>
  <c r="I5" i="1"/>
  <c r="D10" i="2"/>
  <c r="I19" i="2"/>
  <c r="F19" i="2"/>
  <c r="E19" i="2"/>
  <c r="C19" i="2"/>
  <c r="J22" i="2"/>
  <c r="H22" i="2"/>
  <c r="G22" i="2"/>
  <c r="I22" i="2"/>
  <c r="J9" i="2"/>
  <c r="J23" i="2" s="1"/>
  <c r="H9" i="2"/>
  <c r="H12" i="2" s="1"/>
  <c r="G9" i="2"/>
  <c r="G12" i="2" s="1"/>
  <c r="F9" i="2"/>
  <c r="F12" i="2" s="1"/>
  <c r="E9" i="2"/>
  <c r="E12" i="2" s="1"/>
  <c r="E15" i="2" s="1"/>
  <c r="E17" i="2" s="1"/>
  <c r="D9" i="2"/>
  <c r="C9" i="2"/>
  <c r="C12" i="2" s="1"/>
  <c r="I9" i="2"/>
  <c r="I23" i="2" s="1"/>
  <c r="I4" i="1"/>
  <c r="I7" i="1" s="1"/>
  <c r="K15" i="2" l="1"/>
  <c r="K24" i="2"/>
  <c r="K23" i="2"/>
  <c r="D12" i="2"/>
  <c r="D15" i="2" s="1"/>
  <c r="F23" i="2"/>
  <c r="E24" i="2"/>
  <c r="E23" i="2"/>
  <c r="G23" i="2"/>
  <c r="H23" i="2"/>
  <c r="J12" i="2"/>
  <c r="J24" i="2" s="1"/>
  <c r="C23" i="2"/>
  <c r="D23" i="2"/>
  <c r="C24" i="2"/>
  <c r="C15" i="2"/>
  <c r="F24" i="2"/>
  <c r="F15" i="2"/>
  <c r="G24" i="2"/>
  <c r="G15" i="2"/>
  <c r="H24" i="2"/>
  <c r="H15" i="2"/>
  <c r="I12" i="2"/>
  <c r="E25" i="2"/>
  <c r="K25" i="2" l="1"/>
  <c r="K17" i="2"/>
  <c r="K19" i="2" s="1"/>
  <c r="D24" i="2"/>
  <c r="J15" i="2"/>
  <c r="J25" i="2" s="1"/>
  <c r="C25" i="2"/>
  <c r="C17" i="2"/>
  <c r="I15" i="2"/>
  <c r="I24" i="2"/>
  <c r="D25" i="2"/>
  <c r="D17" i="2"/>
  <c r="D19" i="2" s="1"/>
  <c r="H25" i="2"/>
  <c r="H17" i="2"/>
  <c r="H19" i="2" s="1"/>
  <c r="G25" i="2"/>
  <c r="G17" i="2"/>
  <c r="G19" i="2" s="1"/>
  <c r="F25" i="2"/>
  <c r="F17" i="2"/>
  <c r="J17" i="2" l="1"/>
  <c r="J19" i="2" s="1"/>
  <c r="I17" i="2"/>
  <c r="I2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Oscar Settje</author>
  </authors>
  <commentList>
    <comment ref="D10" authorId="0" shapeId="0" xr:uid="{4511427A-6919-43BC-B48C-3A502B1E98A5}">
      <text>
        <r>
          <rPr>
            <b/>
            <sz val="9"/>
            <color indexed="81"/>
            <rFont val="Tahoma"/>
            <family val="2"/>
          </rPr>
          <t>Oscar Settje:</t>
        </r>
        <r>
          <rPr>
            <sz val="9"/>
            <color indexed="81"/>
            <rFont val="Tahoma"/>
            <family val="2"/>
          </rPr>
          <t xml:space="preserve">
25 Impairment of Goodwill</t>
        </r>
      </text>
    </comment>
  </commentList>
</comments>
</file>

<file path=xl/sharedStrings.xml><?xml version="1.0" encoding="utf-8"?>
<sst xmlns="http://schemas.openxmlformats.org/spreadsheetml/2006/main" count="52" uniqueCount="48">
  <si>
    <t>COLM</t>
  </si>
  <si>
    <t>IR</t>
  </si>
  <si>
    <t>Columbia Sportswear</t>
  </si>
  <si>
    <t>numbers in mio USD</t>
  </si>
  <si>
    <t>Price</t>
  </si>
  <si>
    <t>Shares</t>
  </si>
  <si>
    <t>MC</t>
  </si>
  <si>
    <t>Cash</t>
  </si>
  <si>
    <t>Debt</t>
  </si>
  <si>
    <t>EV</t>
  </si>
  <si>
    <t>Q324</t>
  </si>
  <si>
    <t>Main</t>
  </si>
  <si>
    <t>Q123</t>
  </si>
  <si>
    <t>Q223</t>
  </si>
  <si>
    <t>Q323</t>
  </si>
  <si>
    <t>Q423</t>
  </si>
  <si>
    <t>Q124</t>
  </si>
  <si>
    <t>Q224</t>
  </si>
  <si>
    <t>Q424</t>
  </si>
  <si>
    <t>Revenue</t>
  </si>
  <si>
    <t>COGS</t>
  </si>
  <si>
    <t>Gross Profit</t>
  </si>
  <si>
    <t>SGA</t>
  </si>
  <si>
    <t>Net Licensing Income</t>
  </si>
  <si>
    <t>Operating Income</t>
  </si>
  <si>
    <t>Interest Income</t>
  </si>
  <si>
    <t>Other Income</t>
  </si>
  <si>
    <t>Pretax Income</t>
  </si>
  <si>
    <t>Tax Expense</t>
  </si>
  <si>
    <t>Net Income</t>
  </si>
  <si>
    <t>EPS</t>
  </si>
  <si>
    <t>Revenue Growth</t>
  </si>
  <si>
    <t>Gross Margin</t>
  </si>
  <si>
    <t xml:space="preserve">Operating Margin </t>
  </si>
  <si>
    <t>Tax Rate</t>
  </si>
  <si>
    <t>Appereal, Accessoires etc</t>
  </si>
  <si>
    <t>Footwear</t>
  </si>
  <si>
    <t>Wholesale Revenue</t>
  </si>
  <si>
    <t>DTC Revenue</t>
  </si>
  <si>
    <t>Brands</t>
  </si>
  <si>
    <t>Columbia</t>
  </si>
  <si>
    <t>SOREL</t>
  </si>
  <si>
    <t>prAna</t>
  </si>
  <si>
    <t>Mountain Hardwear</t>
  </si>
  <si>
    <t>Q125</t>
  </si>
  <si>
    <t>Q225</t>
  </si>
  <si>
    <t>Q325</t>
  </si>
  <si>
    <t>Q425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</si>
</sst>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#,##0.0;\(#,##0.0\)"/>
  </numFmts>
  <fonts count="9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14">
    <xf numFmtId="0" fontId="0" fillId="0" borderId="0" xfId="0"/>
    <xf numFmtId="0" fontId="7" fillId="0" borderId="0" xfId="0" applyFont="1"/>
    <xf numFmtId="0" fontId="2" fillId="0" borderId="0" xfId="0" applyFont="1"/>
    <xf numFmtId="164" fontId="2" fillId="0" borderId="0" xfId="0" applyNumberFormat="1" applyFont="1"/>
    <xf numFmtId="0" fontId="2" fillId="0" borderId="0" xfId="0" applyFont="1" applyAlignment="1">
      <alignment horizontal="right"/>
    </xf>
    <xf numFmtId="0" fontId="8" fillId="0" borderId="0" xfId="2" applyFont="1"/>
    <xf numFmtId="164" fontId="7" fillId="0" borderId="0" xfId="0" applyNumberFormat="1" applyFont="1"/>
    <xf numFmtId="4" fontId="2" fillId="0" borderId="0" xfId="0" applyNumberFormat="1" applyFont="1"/>
    <xf numFmtId="9" fontId="2" fillId="0" borderId="0" xfId="1" applyFont="1"/>
    <xf numFmtId="0" fontId="1" fillId="0" borderId="0" xfId="0" applyFont="1" applyAlignment="1">
      <alignment horizontal="right"/>
    </xf>
    <xf numFmtId="9" fontId="7" fillId="0" borderId="0" xfId="1" applyFont="1"/>
    <xf numFmtId="164" fontId="1" fillId="0" borderId="0" xfId="0" applyNumberFormat="1" applyFont="1"/>
    <xf numFmtId="165" fontId="2" fillId="0" borderId="0" xfId="0" applyNumberFormat="1" applyFont="1"/>
    <xf numFmtId="165" fontId="7" fillId="0" borderId="0" xfId="0" applyNumberFormat="1" applyFont="1"/>
  </cellXfs>
  <cellStyles count="3">
    <cellStyle name="Hyperlink" xfId="2" builtinId="8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A36220-A4EA-40B8-B7BA-F22C5D1C362A}">
  <dimension ref="A1:J11"/>
  <sheetViews>
    <sheetView tabSelected="1" topLeftCell="B1" zoomScale="200" zoomScaleNormal="200" workbookViewId="0">
      <selection activeCell="I7" sqref="I7"/>
    </sheetView>
  </sheetViews>
  <sheetFormatPr defaultRowHeight="12.75" x14ac:dyDescent="0.2"/>
  <cols>
    <col min="1" max="1" width="4.28515625" style="2" customWidth="1"/>
    <col min="2" max="16384" width="9.140625" style="2"/>
  </cols>
  <sheetData>
    <row r="1" spans="1:10" x14ac:dyDescent="0.2">
      <c r="A1" s="1" t="s">
        <v>2</v>
      </c>
    </row>
    <row r="2" spans="1:10" x14ac:dyDescent="0.2">
      <c r="A2" s="2" t="s">
        <v>3</v>
      </c>
      <c r="H2" s="2" t="s">
        <v>4</v>
      </c>
      <c r="I2" s="2">
        <v>52.35</v>
      </c>
    </row>
    <row r="3" spans="1:10" x14ac:dyDescent="0.2">
      <c r="H3" s="2" t="s">
        <v>5</v>
      </c>
      <c r="I3" s="3">
        <v>54.770066999999997</v>
      </c>
      <c r="J3" s="9" t="s">
        <v>45</v>
      </c>
    </row>
    <row r="4" spans="1:10" x14ac:dyDescent="0.2">
      <c r="B4" s="2" t="s">
        <v>0</v>
      </c>
      <c r="H4" s="2" t="s">
        <v>6</v>
      </c>
      <c r="I4" s="3">
        <f>+I2*I3</f>
        <v>2867.2130074500001</v>
      </c>
    </row>
    <row r="5" spans="1:10" x14ac:dyDescent="0.2">
      <c r="B5" s="2" t="s">
        <v>1</v>
      </c>
      <c r="H5" s="2" t="s">
        <v>7</v>
      </c>
      <c r="I5" s="3">
        <f>427.084+151.223</f>
        <v>578.30700000000002</v>
      </c>
      <c r="J5" s="9" t="s">
        <v>45</v>
      </c>
    </row>
    <row r="6" spans="1:10" x14ac:dyDescent="0.2">
      <c r="H6" s="2" t="s">
        <v>8</v>
      </c>
      <c r="I6" s="3">
        <v>0</v>
      </c>
      <c r="J6" s="9" t="s">
        <v>45</v>
      </c>
    </row>
    <row r="7" spans="1:10" x14ac:dyDescent="0.2">
      <c r="B7" s="2" t="s">
        <v>39</v>
      </c>
      <c r="H7" s="2" t="s">
        <v>9</v>
      </c>
      <c r="I7" s="3">
        <f>+I4-I5+I6</f>
        <v>2288.9060074500003</v>
      </c>
    </row>
    <row r="8" spans="1:10" x14ac:dyDescent="0.2">
      <c r="B8" s="2" t="s">
        <v>40</v>
      </c>
    </row>
    <row r="9" spans="1:10" x14ac:dyDescent="0.2">
      <c r="B9" s="2" t="s">
        <v>41</v>
      </c>
    </row>
    <row r="10" spans="1:10" x14ac:dyDescent="0.2">
      <c r="B10" s="2" t="s">
        <v>42</v>
      </c>
    </row>
    <row r="11" spans="1:10" x14ac:dyDescent="0.2">
      <c r="B11" s="2" t="s">
        <v>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07C55-4E26-4518-8F85-A8F7E5C1C71D}">
  <dimension ref="A1:AX343"/>
  <sheetViews>
    <sheetView zoomScale="200" zoomScaleNormal="2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18" sqref="C18"/>
    </sheetView>
  </sheetViews>
  <sheetFormatPr defaultRowHeight="12.75" x14ac:dyDescent="0.2"/>
  <cols>
    <col min="1" max="1" width="5.42578125" style="2" bestFit="1" customWidth="1"/>
    <col min="2" max="2" width="26.5703125" style="2" customWidth="1"/>
    <col min="3" max="16384" width="9.140625" style="2"/>
  </cols>
  <sheetData>
    <row r="1" spans="1:14" x14ac:dyDescent="0.2">
      <c r="A1" s="5" t="s">
        <v>11</v>
      </c>
    </row>
    <row r="2" spans="1:14" x14ac:dyDescent="0.2">
      <c r="C2" s="4" t="s">
        <v>12</v>
      </c>
      <c r="D2" s="4" t="s">
        <v>13</v>
      </c>
      <c r="E2" s="4" t="s">
        <v>14</v>
      </c>
      <c r="F2" s="4" t="s">
        <v>15</v>
      </c>
      <c r="G2" s="4" t="s">
        <v>16</v>
      </c>
      <c r="H2" s="4" t="s">
        <v>17</v>
      </c>
      <c r="I2" s="4" t="s">
        <v>10</v>
      </c>
      <c r="J2" s="4" t="s">
        <v>18</v>
      </c>
      <c r="K2" s="9" t="s">
        <v>44</v>
      </c>
      <c r="L2" s="9" t="s">
        <v>45</v>
      </c>
      <c r="M2" s="9" t="s">
        <v>46</v>
      </c>
      <c r="N2" s="9" t="s">
        <v>47</v>
      </c>
    </row>
    <row r="3" spans="1:14" s="12" customFormat="1" x14ac:dyDescent="0.2">
      <c r="A3" s="2"/>
      <c r="B3" s="2" t="s">
        <v>35</v>
      </c>
      <c r="D3" s="12">
        <v>823.36500000000001</v>
      </c>
      <c r="E3" s="12">
        <v>1853.232</v>
      </c>
      <c r="G3" s="12">
        <v>619.05399999999997</v>
      </c>
      <c r="H3" s="12">
        <v>463.94</v>
      </c>
      <c r="I3" s="12">
        <v>1818.35</v>
      </c>
      <c r="J3" s="12">
        <v>868.82299999999998</v>
      </c>
      <c r="K3" s="12">
        <v>628.82000000000005</v>
      </c>
      <c r="L3" s="12">
        <v>494.30200000000002</v>
      </c>
    </row>
    <row r="4" spans="1:14" s="12" customFormat="1" x14ac:dyDescent="0.2">
      <c r="A4" s="2"/>
      <c r="B4" s="2" t="s">
        <v>36</v>
      </c>
      <c r="D4" s="12">
        <v>236.66900000000001</v>
      </c>
      <c r="E4" s="12">
        <v>573.97699999999998</v>
      </c>
      <c r="G4" s="12">
        <v>150.928</v>
      </c>
      <c r="H4" s="12">
        <v>106.304</v>
      </c>
      <c r="I4" s="12">
        <v>453.64400000000001</v>
      </c>
      <c r="J4" s="12">
        <v>227.76400000000001</v>
      </c>
      <c r="K4" s="12">
        <v>149.63200000000001</v>
      </c>
      <c r="L4" s="12">
        <v>110.944</v>
      </c>
    </row>
    <row r="5" spans="1:14" s="12" customFormat="1" x14ac:dyDescent="0.2">
      <c r="A5" s="2"/>
      <c r="B5" s="2" t="s">
        <v>37</v>
      </c>
      <c r="D5" s="12">
        <v>456.4</v>
      </c>
      <c r="E5" s="12">
        <v>1445.13</v>
      </c>
      <c r="G5" s="12">
        <v>390.89699999999999</v>
      </c>
      <c r="H5" s="12">
        <v>278.38400000000001</v>
      </c>
      <c r="I5" s="12">
        <v>1274.498</v>
      </c>
      <c r="J5" s="12">
        <v>459.85899999999998</v>
      </c>
      <c r="K5" s="12">
        <v>399.76900000000001</v>
      </c>
      <c r="L5" s="12">
        <v>317.21800000000002</v>
      </c>
    </row>
    <row r="6" spans="1:14" s="12" customFormat="1" x14ac:dyDescent="0.2">
      <c r="A6" s="2"/>
      <c r="B6" s="2" t="s">
        <v>38</v>
      </c>
      <c r="D6" s="12">
        <v>636.66099999999994</v>
      </c>
      <c r="E6" s="12">
        <v>982.07899999999995</v>
      </c>
      <c r="G6" s="12">
        <v>379.08499999999998</v>
      </c>
      <c r="H6" s="12">
        <v>291.86</v>
      </c>
      <c r="I6" s="12">
        <v>997.49599999999998</v>
      </c>
      <c r="J6" s="12">
        <v>636.72799999999995</v>
      </c>
      <c r="K6" s="12">
        <v>378.68299999999999</v>
      </c>
      <c r="L6" s="12">
        <v>288.02800000000002</v>
      </c>
    </row>
    <row r="7" spans="1:14" s="12" customFormat="1" x14ac:dyDescent="0.2">
      <c r="A7" s="2"/>
      <c r="B7" s="1" t="s">
        <v>19</v>
      </c>
      <c r="C7" s="13"/>
      <c r="D7" s="13">
        <v>1059.9939999999999</v>
      </c>
      <c r="E7" s="13">
        <v>985.68299999999999</v>
      </c>
      <c r="F7" s="13"/>
      <c r="G7" s="13">
        <v>769.98199999999997</v>
      </c>
      <c r="H7" s="13">
        <v>570.24400000000003</v>
      </c>
      <c r="I7" s="13">
        <v>931.76800000000003</v>
      </c>
      <c r="J7" s="13">
        <v>1096.587</v>
      </c>
      <c r="K7" s="13">
        <v>778.452</v>
      </c>
      <c r="L7" s="13">
        <v>605.24599999999998</v>
      </c>
    </row>
    <row r="8" spans="1:14" s="12" customFormat="1" x14ac:dyDescent="0.2">
      <c r="A8" s="2"/>
      <c r="B8" s="2" t="s">
        <v>20</v>
      </c>
      <c r="D8" s="12">
        <v>523.80399999999997</v>
      </c>
      <c r="E8" s="12">
        <v>505.48599999999999</v>
      </c>
      <c r="G8" s="12">
        <v>380.423</v>
      </c>
      <c r="H8" s="12">
        <v>296.82499999999999</v>
      </c>
      <c r="I8" s="12">
        <v>464.209</v>
      </c>
      <c r="J8" s="12">
        <v>536.03899999999999</v>
      </c>
      <c r="K8" s="12">
        <v>382.39499999999998</v>
      </c>
      <c r="L8" s="12">
        <v>308.13799999999998</v>
      </c>
    </row>
    <row r="9" spans="1:14" s="12" customFormat="1" x14ac:dyDescent="0.2">
      <c r="A9" s="2"/>
      <c r="B9" s="2" t="s">
        <v>21</v>
      </c>
      <c r="C9" s="12">
        <f t="shared" ref="C9:H9" si="0">+C7-C8</f>
        <v>0</v>
      </c>
      <c r="D9" s="12">
        <f t="shared" si="0"/>
        <v>536.18999999999994</v>
      </c>
      <c r="E9" s="12">
        <f t="shared" si="0"/>
        <v>480.197</v>
      </c>
      <c r="F9" s="12">
        <f t="shared" si="0"/>
        <v>0</v>
      </c>
      <c r="G9" s="12">
        <f t="shared" si="0"/>
        <v>389.55899999999997</v>
      </c>
      <c r="H9" s="12">
        <f t="shared" si="0"/>
        <v>273.41900000000004</v>
      </c>
      <c r="I9" s="12">
        <f>+I7-I8</f>
        <v>467.55900000000003</v>
      </c>
      <c r="J9" s="12">
        <f t="shared" ref="J9:N9" si="1">+J7-J8</f>
        <v>560.548</v>
      </c>
      <c r="K9" s="12">
        <f t="shared" si="1"/>
        <v>396.05700000000002</v>
      </c>
      <c r="L9" s="12">
        <f t="shared" si="1"/>
        <v>297.108</v>
      </c>
      <c r="M9" s="12">
        <f t="shared" si="1"/>
        <v>0</v>
      </c>
      <c r="N9" s="12">
        <f t="shared" si="1"/>
        <v>0</v>
      </c>
    </row>
    <row r="10" spans="1:14" s="12" customFormat="1" x14ac:dyDescent="0.2">
      <c r="A10" s="2"/>
      <c r="B10" s="2" t="s">
        <v>22</v>
      </c>
      <c r="D10" s="12">
        <f>404.823+25</f>
        <v>429.82299999999998</v>
      </c>
      <c r="E10" s="12">
        <v>351.56299999999999</v>
      </c>
      <c r="G10" s="12">
        <v>349.27</v>
      </c>
      <c r="H10" s="12">
        <v>302.74900000000002</v>
      </c>
      <c r="I10" s="12">
        <v>361.24299999999999</v>
      </c>
      <c r="J10" s="12">
        <v>430.64499999999998</v>
      </c>
      <c r="K10" s="12">
        <v>354.471</v>
      </c>
      <c r="L10" s="12">
        <v>325.62799999999999</v>
      </c>
    </row>
    <row r="11" spans="1:14" s="12" customFormat="1" x14ac:dyDescent="0.2">
      <c r="A11" s="2"/>
      <c r="B11" s="2" t="s">
        <v>23</v>
      </c>
      <c r="D11" s="12">
        <v>6.7069999999999999</v>
      </c>
      <c r="E11" s="12">
        <v>5.92</v>
      </c>
      <c r="G11" s="12">
        <v>4.3920000000000003</v>
      </c>
      <c r="H11" s="12">
        <v>5.5279999999999996</v>
      </c>
      <c r="I11" s="12">
        <v>6.2249999999999996</v>
      </c>
      <c r="J11" s="12">
        <v>7.4180000000000001</v>
      </c>
      <c r="K11" s="12">
        <v>4.9219999999999997</v>
      </c>
      <c r="L11" s="12">
        <v>4.9290000000000003</v>
      </c>
    </row>
    <row r="12" spans="1:14" s="12" customFormat="1" x14ac:dyDescent="0.2">
      <c r="A12" s="2"/>
      <c r="B12" s="2" t="s">
        <v>24</v>
      </c>
      <c r="C12" s="12">
        <f t="shared" ref="C12:H12" si="2">+C9-C10+C11</f>
        <v>0</v>
      </c>
      <c r="D12" s="12">
        <f t="shared" si="2"/>
        <v>113.07399999999996</v>
      </c>
      <c r="E12" s="12">
        <f t="shared" si="2"/>
        <v>134.554</v>
      </c>
      <c r="F12" s="12">
        <f t="shared" si="2"/>
        <v>0</v>
      </c>
      <c r="G12" s="12">
        <f t="shared" si="2"/>
        <v>44.68099999999999</v>
      </c>
      <c r="H12" s="12">
        <f t="shared" si="2"/>
        <v>-23.801999999999985</v>
      </c>
      <c r="I12" s="12">
        <f>+I9-I10+I11</f>
        <v>112.54100000000003</v>
      </c>
      <c r="J12" s="12">
        <f t="shared" ref="J12:N12" si="3">+J9-J10+J11</f>
        <v>137.32100000000003</v>
      </c>
      <c r="K12" s="12">
        <f t="shared" si="3"/>
        <v>46.50800000000001</v>
      </c>
      <c r="L12" s="12">
        <f t="shared" si="3"/>
        <v>-23.59099999999998</v>
      </c>
      <c r="M12" s="12">
        <f t="shared" si="3"/>
        <v>0</v>
      </c>
      <c r="N12" s="12">
        <f t="shared" si="3"/>
        <v>0</v>
      </c>
    </row>
    <row r="13" spans="1:14" s="12" customFormat="1" x14ac:dyDescent="0.2">
      <c r="A13" s="2"/>
      <c r="B13" s="2" t="s">
        <v>25</v>
      </c>
      <c r="D13" s="12">
        <v>5.0279999999999996</v>
      </c>
      <c r="E13" s="12">
        <v>1.87</v>
      </c>
      <c r="G13" s="12">
        <v>9.1969999999999992</v>
      </c>
      <c r="H13" s="12">
        <v>8.3439999999999994</v>
      </c>
      <c r="I13" s="12">
        <v>5.3639999999999999</v>
      </c>
      <c r="J13" s="12">
        <v>4.7969999999999997</v>
      </c>
      <c r="K13" s="12">
        <v>6.8170000000000002</v>
      </c>
      <c r="L13" s="12">
        <v>4.8380000000000001</v>
      </c>
    </row>
    <row r="14" spans="1:14" s="12" customFormat="1" x14ac:dyDescent="0.2">
      <c r="A14" s="2"/>
      <c r="B14" s="2" t="s">
        <v>26</v>
      </c>
      <c r="D14" s="12">
        <v>1.867</v>
      </c>
      <c r="E14" s="12">
        <v>-0.311</v>
      </c>
      <c r="G14" s="12">
        <v>0.27100000000000002</v>
      </c>
      <c r="H14" s="12">
        <v>0.47599999999999998</v>
      </c>
      <c r="I14" s="12">
        <v>1.2829999999999999</v>
      </c>
      <c r="J14" s="12">
        <v>-2.2869999999999999</v>
      </c>
      <c r="K14" s="12">
        <v>1.5509999999999999</v>
      </c>
      <c r="L14" s="12">
        <v>2.1640000000000001</v>
      </c>
    </row>
    <row r="15" spans="1:14" s="12" customFormat="1" x14ac:dyDescent="0.2">
      <c r="A15" s="2"/>
      <c r="B15" s="2" t="s">
        <v>27</v>
      </c>
      <c r="C15" s="12">
        <f t="shared" ref="C15:H15" si="4">+C12+SUM(C13:C14)</f>
        <v>0</v>
      </c>
      <c r="D15" s="12">
        <f t="shared" si="4"/>
        <v>119.96899999999995</v>
      </c>
      <c r="E15" s="12">
        <f t="shared" si="4"/>
        <v>136.113</v>
      </c>
      <c r="F15" s="12">
        <f t="shared" si="4"/>
        <v>0</v>
      </c>
      <c r="G15" s="12">
        <f t="shared" si="4"/>
        <v>54.148999999999987</v>
      </c>
      <c r="H15" s="12">
        <f t="shared" si="4"/>
        <v>-14.981999999999985</v>
      </c>
      <c r="I15" s="12">
        <f>+I12+SUM(I13:I14)</f>
        <v>119.18800000000003</v>
      </c>
      <c r="J15" s="12">
        <f t="shared" ref="J15:N15" si="5">+J12+SUM(J13:J14)</f>
        <v>139.83100000000002</v>
      </c>
      <c r="K15" s="12">
        <f t="shared" si="5"/>
        <v>54.876000000000012</v>
      </c>
      <c r="L15" s="12">
        <f t="shared" si="5"/>
        <v>-16.588999999999977</v>
      </c>
      <c r="M15" s="12">
        <f t="shared" si="5"/>
        <v>0</v>
      </c>
      <c r="N15" s="12">
        <f t="shared" si="5"/>
        <v>0</v>
      </c>
    </row>
    <row r="16" spans="1:14" s="12" customFormat="1" x14ac:dyDescent="0.2">
      <c r="A16" s="2"/>
      <c r="B16" s="2" t="s">
        <v>28</v>
      </c>
      <c r="D16" s="12">
        <v>26.629000000000001</v>
      </c>
      <c r="E16" s="12">
        <v>32.604999999999997</v>
      </c>
      <c r="G16" s="12">
        <v>11.849</v>
      </c>
      <c r="H16" s="12">
        <v>-3.2410000000000001</v>
      </c>
      <c r="I16" s="12">
        <v>29.030999999999999</v>
      </c>
      <c r="J16" s="12">
        <v>37.274000000000001</v>
      </c>
      <c r="K16" s="12">
        <v>12.628</v>
      </c>
      <c r="L16" s="12">
        <v>-6.3929999999999998</v>
      </c>
    </row>
    <row r="17" spans="1:50" s="12" customFormat="1" x14ac:dyDescent="0.2">
      <c r="A17" s="2"/>
      <c r="B17" s="2" t="s">
        <v>29</v>
      </c>
      <c r="C17" s="12">
        <f t="shared" ref="C17:H17" si="6">+C15-C16</f>
        <v>0</v>
      </c>
      <c r="D17" s="12">
        <f t="shared" si="6"/>
        <v>93.339999999999947</v>
      </c>
      <c r="E17" s="12">
        <f t="shared" si="6"/>
        <v>103.50800000000001</v>
      </c>
      <c r="F17" s="12">
        <f t="shared" si="6"/>
        <v>0</v>
      </c>
      <c r="G17" s="12">
        <f t="shared" si="6"/>
        <v>42.299999999999983</v>
      </c>
      <c r="H17" s="12">
        <f t="shared" si="6"/>
        <v>-11.740999999999985</v>
      </c>
      <c r="I17" s="12">
        <f>+I15-I16</f>
        <v>90.157000000000039</v>
      </c>
      <c r="J17" s="12">
        <f t="shared" ref="J17:N17" si="7">+J15-J16</f>
        <v>102.55700000000002</v>
      </c>
      <c r="K17" s="12">
        <f t="shared" si="7"/>
        <v>42.248000000000012</v>
      </c>
      <c r="L17" s="12">
        <f t="shared" si="7"/>
        <v>-10.195999999999977</v>
      </c>
      <c r="M17" s="12">
        <f t="shared" si="7"/>
        <v>0</v>
      </c>
      <c r="N17" s="12">
        <f t="shared" si="7"/>
        <v>0</v>
      </c>
    </row>
    <row r="18" spans="1:50" s="12" customFormat="1" x14ac:dyDescent="0.2">
      <c r="A18" s="2"/>
      <c r="B18" s="2"/>
    </row>
    <row r="19" spans="1:50" x14ac:dyDescent="0.2">
      <c r="B19" s="2" t="s">
        <v>30</v>
      </c>
      <c r="C19" s="7" t="e">
        <f t="shared" ref="C19:I19" si="8">+C17/C20</f>
        <v>#DIV/0!</v>
      </c>
      <c r="D19" s="7">
        <f t="shared" si="8"/>
        <v>1.5501378416979432</v>
      </c>
      <c r="E19" s="7">
        <f t="shared" si="8"/>
        <v>1.7012030767207942</v>
      </c>
      <c r="F19" s="7" t="e">
        <f t="shared" si="8"/>
        <v>#DIV/0!</v>
      </c>
      <c r="G19" s="7">
        <f t="shared" si="8"/>
        <v>0.70708590341507416</v>
      </c>
      <c r="H19" s="7">
        <f t="shared" si="8"/>
        <v>-0.19868681569729046</v>
      </c>
      <c r="I19" s="7">
        <f t="shared" si="8"/>
        <v>1.5602145885610461</v>
      </c>
      <c r="J19" s="7">
        <f t="shared" ref="J19:N19" si="9">+J17/J20</f>
        <v>1.8101701496752334</v>
      </c>
      <c r="K19" s="7">
        <f t="shared" si="9"/>
        <v>0.75802921017691194</v>
      </c>
      <c r="L19" s="7">
        <f t="shared" si="9"/>
        <v>-0.1861365171513587</v>
      </c>
      <c r="M19" s="7" t="e">
        <f t="shared" si="9"/>
        <v>#DIV/0!</v>
      </c>
      <c r="N19" s="7" t="e">
        <f t="shared" si="9"/>
        <v>#DIV/0!</v>
      </c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</row>
    <row r="20" spans="1:50" x14ac:dyDescent="0.2">
      <c r="B20" s="2" t="s">
        <v>5</v>
      </c>
      <c r="C20" s="3"/>
      <c r="D20" s="3">
        <v>60.213999999999999</v>
      </c>
      <c r="E20" s="3">
        <v>60.844000000000001</v>
      </c>
      <c r="F20" s="3"/>
      <c r="G20" s="3">
        <v>59.823</v>
      </c>
      <c r="H20" s="3">
        <v>59.093000000000004</v>
      </c>
      <c r="I20" s="3">
        <v>57.784999999999997</v>
      </c>
      <c r="J20" s="3">
        <v>56.655999999999999</v>
      </c>
      <c r="K20" s="11">
        <v>55.734000000000002</v>
      </c>
      <c r="L20" s="3">
        <v>54.777000000000001</v>
      </c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</row>
    <row r="21" spans="1:50" x14ac:dyDescent="0.2"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</row>
    <row r="22" spans="1:50" x14ac:dyDescent="0.2">
      <c r="B22" s="1" t="s">
        <v>31</v>
      </c>
      <c r="C22" s="6"/>
      <c r="D22" s="6"/>
      <c r="E22" s="6"/>
      <c r="F22" s="6"/>
      <c r="G22" s="10" t="e">
        <f t="shared" ref="G22:H22" si="10">+G7/C7-1</f>
        <v>#DIV/0!</v>
      </c>
      <c r="H22" s="10">
        <f t="shared" si="10"/>
        <v>-0.46203091715613476</v>
      </c>
      <c r="I22" s="10">
        <f>+I7/E7-1</f>
        <v>-5.4698112882133443E-2</v>
      </c>
      <c r="J22" s="10" t="e">
        <f t="shared" ref="J22" si="11">+J7/F7-1</f>
        <v>#DIV/0!</v>
      </c>
      <c r="K22" s="10">
        <f t="shared" ref="K22" si="12">+K7/G7-1</f>
        <v>1.1000257148868542E-2</v>
      </c>
      <c r="L22" s="10">
        <f t="shared" ref="L22" si="13">+L7/H7-1</f>
        <v>6.1380742278743794E-2</v>
      </c>
      <c r="M22" s="10">
        <f t="shared" ref="M22" si="14">+M7/I7-1</f>
        <v>-1</v>
      </c>
      <c r="N22" s="10">
        <f t="shared" ref="N22" si="15">+N7/J7-1</f>
        <v>-1</v>
      </c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</row>
    <row r="23" spans="1:50" x14ac:dyDescent="0.2">
      <c r="B23" s="2" t="s">
        <v>32</v>
      </c>
      <c r="C23" s="8" t="e">
        <f t="shared" ref="C23:H23" si="16">+C9/C7</f>
        <v>#DIV/0!</v>
      </c>
      <c r="D23" s="8">
        <f t="shared" si="16"/>
        <v>0.50584248590086356</v>
      </c>
      <c r="E23" s="8">
        <f t="shared" si="16"/>
        <v>0.48717183922214341</v>
      </c>
      <c r="F23" s="8" t="e">
        <f t="shared" si="16"/>
        <v>#DIV/0!</v>
      </c>
      <c r="G23" s="8">
        <f t="shared" si="16"/>
        <v>0.50593260621676872</v>
      </c>
      <c r="H23" s="8">
        <f t="shared" si="16"/>
        <v>0.47947720624855328</v>
      </c>
      <c r="I23" s="8">
        <f>+I9/I7</f>
        <v>0.50179765778605834</v>
      </c>
      <c r="J23" s="8">
        <f t="shared" ref="J23:N23" si="17">+J9/J7</f>
        <v>0.51117512791962705</v>
      </c>
      <c r="K23" s="8">
        <f t="shared" si="17"/>
        <v>0.50877510752108035</v>
      </c>
      <c r="L23" s="8">
        <f t="shared" si="17"/>
        <v>0.49088800256424664</v>
      </c>
      <c r="M23" s="8" t="e">
        <f t="shared" si="17"/>
        <v>#DIV/0!</v>
      </c>
      <c r="N23" s="8" t="e">
        <f t="shared" si="17"/>
        <v>#DIV/0!</v>
      </c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</row>
    <row r="24" spans="1:50" x14ac:dyDescent="0.2">
      <c r="B24" s="2" t="s">
        <v>33</v>
      </c>
      <c r="C24" s="8" t="e">
        <f t="shared" ref="C24:H24" si="18">+C12/C7</f>
        <v>#DIV/0!</v>
      </c>
      <c r="D24" s="8">
        <f t="shared" si="18"/>
        <v>0.10667418872182292</v>
      </c>
      <c r="E24" s="8">
        <f t="shared" si="18"/>
        <v>0.1365083906286301</v>
      </c>
      <c r="F24" s="8" t="e">
        <f t="shared" si="18"/>
        <v>#DIV/0!</v>
      </c>
      <c r="G24" s="8">
        <f t="shared" si="18"/>
        <v>5.8028629240683541E-2</v>
      </c>
      <c r="H24" s="8">
        <f t="shared" si="18"/>
        <v>-4.174002707612879E-2</v>
      </c>
      <c r="I24" s="8">
        <f>+I12/I7</f>
        <v>0.12078221188106913</v>
      </c>
      <c r="J24" s="8">
        <f t="shared" ref="J24:N24" si="19">+J12/J7</f>
        <v>0.12522581427647786</v>
      </c>
      <c r="K24" s="8">
        <f t="shared" si="19"/>
        <v>5.9744210304553153E-2</v>
      </c>
      <c r="L24" s="8">
        <f t="shared" si="19"/>
        <v>-3.8977539711125692E-2</v>
      </c>
      <c r="M24" s="8" t="e">
        <f t="shared" si="19"/>
        <v>#DIV/0!</v>
      </c>
      <c r="N24" s="8" t="e">
        <f t="shared" si="19"/>
        <v>#DIV/0!</v>
      </c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</row>
    <row r="25" spans="1:50" x14ac:dyDescent="0.2">
      <c r="B25" s="2" t="s">
        <v>34</v>
      </c>
      <c r="C25" s="8" t="e">
        <f t="shared" ref="C25:H25" si="20">+C16/C15</f>
        <v>#DIV/0!</v>
      </c>
      <c r="D25" s="8">
        <f t="shared" si="20"/>
        <v>0.22196567446590379</v>
      </c>
      <c r="E25" s="8">
        <f t="shared" si="20"/>
        <v>0.23954361449677838</v>
      </c>
      <c r="F25" s="8" t="e">
        <f t="shared" si="20"/>
        <v>#DIV/0!</v>
      </c>
      <c r="G25" s="8">
        <f t="shared" si="20"/>
        <v>0.21882213891299937</v>
      </c>
      <c r="H25" s="8">
        <f t="shared" si="20"/>
        <v>0.21632625817647866</v>
      </c>
      <c r="I25" s="8">
        <f>+I16/I15</f>
        <v>0.24357317850790342</v>
      </c>
      <c r="J25" s="8">
        <f t="shared" ref="J25:N25" si="21">+J16/J15</f>
        <v>0.26656463874248199</v>
      </c>
      <c r="K25" s="8">
        <f t="shared" si="21"/>
        <v>0.23011881332458628</v>
      </c>
      <c r="L25" s="8">
        <f t="shared" si="21"/>
        <v>0.38537585146784065</v>
      </c>
      <c r="M25" s="8" t="e">
        <f t="shared" si="21"/>
        <v>#DIV/0!</v>
      </c>
      <c r="N25" s="8" t="e">
        <f t="shared" si="21"/>
        <v>#DIV/0!</v>
      </c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</row>
    <row r="26" spans="1:50" x14ac:dyDescent="0.2"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</row>
    <row r="27" spans="1:50" x14ac:dyDescent="0.2"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</row>
    <row r="28" spans="1:50" x14ac:dyDescent="0.2"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</row>
    <row r="29" spans="1:50" x14ac:dyDescent="0.2"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</row>
    <row r="30" spans="1:50" x14ac:dyDescent="0.2"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</row>
    <row r="31" spans="1:50" x14ac:dyDescent="0.2"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</row>
    <row r="32" spans="1:50" x14ac:dyDescent="0.2"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</row>
    <row r="33" spans="3:50" x14ac:dyDescent="0.2"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</row>
    <row r="34" spans="3:50" x14ac:dyDescent="0.2"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</row>
    <row r="35" spans="3:50" x14ac:dyDescent="0.2"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</row>
    <row r="36" spans="3:50" x14ac:dyDescent="0.2"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</row>
    <row r="37" spans="3:50" x14ac:dyDescent="0.2"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</row>
    <row r="38" spans="3:50" x14ac:dyDescent="0.2"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</row>
    <row r="39" spans="3:50" x14ac:dyDescent="0.2"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</row>
    <row r="40" spans="3:50" x14ac:dyDescent="0.2"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</row>
    <row r="41" spans="3:50" x14ac:dyDescent="0.2"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</row>
    <row r="42" spans="3:50" x14ac:dyDescent="0.2"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</row>
    <row r="43" spans="3:50" x14ac:dyDescent="0.2"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</row>
    <row r="44" spans="3:50" x14ac:dyDescent="0.2"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</row>
    <row r="45" spans="3:50" x14ac:dyDescent="0.2"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</row>
    <row r="46" spans="3:50" x14ac:dyDescent="0.2"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</row>
    <row r="47" spans="3:50" x14ac:dyDescent="0.2"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</row>
    <row r="48" spans="3:50" x14ac:dyDescent="0.2"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</row>
    <row r="49" spans="3:50" x14ac:dyDescent="0.2"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</row>
    <row r="50" spans="3:50" x14ac:dyDescent="0.2"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</row>
    <row r="51" spans="3:50" x14ac:dyDescent="0.2"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</row>
    <row r="52" spans="3:50" x14ac:dyDescent="0.2"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</row>
    <row r="53" spans="3:50" x14ac:dyDescent="0.2"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</row>
    <row r="54" spans="3:50" x14ac:dyDescent="0.2"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</row>
    <row r="55" spans="3:50" x14ac:dyDescent="0.2"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</row>
    <row r="56" spans="3:50" x14ac:dyDescent="0.2"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</row>
    <row r="57" spans="3:50" x14ac:dyDescent="0.2"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</row>
    <row r="58" spans="3:50" x14ac:dyDescent="0.2"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</row>
    <row r="59" spans="3:50" x14ac:dyDescent="0.2"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</row>
    <row r="60" spans="3:50" x14ac:dyDescent="0.2"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</row>
    <row r="61" spans="3:50" x14ac:dyDescent="0.2"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</row>
    <row r="62" spans="3:50" x14ac:dyDescent="0.2"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</row>
    <row r="63" spans="3:50" x14ac:dyDescent="0.2"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</row>
    <row r="64" spans="3:50" x14ac:dyDescent="0.2"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</row>
    <row r="65" spans="3:50" x14ac:dyDescent="0.2"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</row>
    <row r="66" spans="3:50" x14ac:dyDescent="0.2"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</row>
    <row r="67" spans="3:50" x14ac:dyDescent="0.2"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</row>
    <row r="68" spans="3:50" x14ac:dyDescent="0.2"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</row>
    <row r="69" spans="3:50" x14ac:dyDescent="0.2"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</row>
    <row r="70" spans="3:50" x14ac:dyDescent="0.2"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</row>
    <row r="71" spans="3:50" x14ac:dyDescent="0.2"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</row>
    <row r="72" spans="3:50" x14ac:dyDescent="0.2"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</row>
    <row r="73" spans="3:50" x14ac:dyDescent="0.2"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</row>
    <row r="74" spans="3:50" x14ac:dyDescent="0.2"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</row>
    <row r="75" spans="3:50" x14ac:dyDescent="0.2"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</row>
    <row r="76" spans="3:50" x14ac:dyDescent="0.2"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</row>
    <row r="77" spans="3:50" x14ac:dyDescent="0.2"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</row>
    <row r="78" spans="3:50" x14ac:dyDescent="0.2"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</row>
    <row r="79" spans="3:50" x14ac:dyDescent="0.2"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</row>
    <row r="80" spans="3:50" x14ac:dyDescent="0.2"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</row>
    <row r="81" spans="3:50" x14ac:dyDescent="0.2"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</row>
    <row r="82" spans="3:50" x14ac:dyDescent="0.2"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</row>
    <row r="83" spans="3:50" x14ac:dyDescent="0.2"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</row>
    <row r="84" spans="3:50" x14ac:dyDescent="0.2"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</row>
    <row r="85" spans="3:50" x14ac:dyDescent="0.2"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</row>
    <row r="86" spans="3:50" x14ac:dyDescent="0.2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</row>
    <row r="87" spans="3:50" x14ac:dyDescent="0.2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</row>
    <row r="88" spans="3:50" x14ac:dyDescent="0.2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</row>
    <row r="89" spans="3:50" x14ac:dyDescent="0.2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</row>
    <row r="90" spans="3:50" x14ac:dyDescent="0.2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</row>
    <row r="91" spans="3:50" x14ac:dyDescent="0.2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</row>
    <row r="92" spans="3:50" x14ac:dyDescent="0.2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</row>
    <row r="93" spans="3:50" x14ac:dyDescent="0.2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</row>
    <row r="94" spans="3:50" x14ac:dyDescent="0.2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</row>
    <row r="95" spans="3:50" x14ac:dyDescent="0.2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</row>
    <row r="96" spans="3:50" x14ac:dyDescent="0.2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</row>
    <row r="97" spans="3:50" x14ac:dyDescent="0.2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</row>
    <row r="98" spans="3:50" x14ac:dyDescent="0.2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</row>
    <row r="99" spans="3:50" x14ac:dyDescent="0.2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</row>
    <row r="100" spans="3:50" x14ac:dyDescent="0.2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</row>
    <row r="101" spans="3:50" x14ac:dyDescent="0.2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</row>
    <row r="102" spans="3:50" x14ac:dyDescent="0.2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</row>
    <row r="103" spans="3:50" x14ac:dyDescent="0.2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</row>
    <row r="104" spans="3:50" x14ac:dyDescent="0.2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</row>
    <row r="105" spans="3:50" x14ac:dyDescent="0.2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</row>
    <row r="106" spans="3:50" x14ac:dyDescent="0.2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</row>
    <row r="107" spans="3:50" x14ac:dyDescent="0.2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</row>
    <row r="108" spans="3:50" x14ac:dyDescent="0.2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</row>
    <row r="109" spans="3:50" x14ac:dyDescent="0.2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</row>
    <row r="110" spans="3:50" x14ac:dyDescent="0.2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</row>
    <row r="111" spans="3:50" x14ac:dyDescent="0.2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</row>
    <row r="112" spans="3:50" x14ac:dyDescent="0.2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</row>
    <row r="113" spans="3:50" x14ac:dyDescent="0.2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</row>
    <row r="114" spans="3:50" x14ac:dyDescent="0.2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</row>
    <row r="115" spans="3:50" x14ac:dyDescent="0.2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</row>
    <row r="116" spans="3:50" x14ac:dyDescent="0.2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</row>
    <row r="117" spans="3:50" x14ac:dyDescent="0.2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</row>
    <row r="118" spans="3:50" x14ac:dyDescent="0.2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</row>
    <row r="119" spans="3:50" x14ac:dyDescent="0.2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</row>
    <row r="120" spans="3:50" x14ac:dyDescent="0.2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</row>
    <row r="121" spans="3:50" x14ac:dyDescent="0.2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</row>
    <row r="122" spans="3:50" x14ac:dyDescent="0.2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</row>
    <row r="123" spans="3:50" x14ac:dyDescent="0.2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</row>
    <row r="124" spans="3:50" x14ac:dyDescent="0.2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</row>
    <row r="125" spans="3:50" x14ac:dyDescent="0.2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</row>
    <row r="126" spans="3:50" x14ac:dyDescent="0.2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</row>
    <row r="127" spans="3:50" x14ac:dyDescent="0.2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</row>
    <row r="128" spans="3:50" x14ac:dyDescent="0.2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</row>
    <row r="129" spans="3:50" x14ac:dyDescent="0.2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</row>
    <row r="130" spans="3:50" x14ac:dyDescent="0.2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</row>
    <row r="131" spans="3:50" x14ac:dyDescent="0.2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</row>
    <row r="132" spans="3:50" x14ac:dyDescent="0.2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</row>
    <row r="133" spans="3:50" x14ac:dyDescent="0.2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</row>
    <row r="134" spans="3:50" x14ac:dyDescent="0.2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</row>
    <row r="135" spans="3:50" x14ac:dyDescent="0.2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</row>
    <row r="136" spans="3:50" x14ac:dyDescent="0.2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</row>
    <row r="137" spans="3:50" x14ac:dyDescent="0.2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</row>
    <row r="138" spans="3:50" x14ac:dyDescent="0.2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</row>
    <row r="139" spans="3:50" x14ac:dyDescent="0.2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</row>
    <row r="140" spans="3:50" x14ac:dyDescent="0.2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</row>
    <row r="141" spans="3:50" x14ac:dyDescent="0.2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</row>
    <row r="142" spans="3:50" x14ac:dyDescent="0.2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</row>
    <row r="143" spans="3:50" x14ac:dyDescent="0.2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</row>
    <row r="144" spans="3:50" x14ac:dyDescent="0.2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</row>
    <row r="145" spans="3:50" x14ac:dyDescent="0.2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</row>
    <row r="146" spans="3:50" x14ac:dyDescent="0.2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</row>
    <row r="147" spans="3:50" x14ac:dyDescent="0.2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</row>
    <row r="148" spans="3:50" x14ac:dyDescent="0.2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</row>
    <row r="149" spans="3:50" x14ac:dyDescent="0.2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</row>
    <row r="150" spans="3:50" x14ac:dyDescent="0.2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</row>
    <row r="151" spans="3:50" x14ac:dyDescent="0.2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</row>
    <row r="152" spans="3:50" x14ac:dyDescent="0.2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</row>
    <row r="153" spans="3:50" x14ac:dyDescent="0.2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</row>
    <row r="154" spans="3:50" x14ac:dyDescent="0.2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</row>
    <row r="155" spans="3:50" x14ac:dyDescent="0.2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</row>
    <row r="156" spans="3:50" x14ac:dyDescent="0.2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</row>
    <row r="157" spans="3:50" x14ac:dyDescent="0.2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</row>
    <row r="158" spans="3:50" x14ac:dyDescent="0.2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</row>
    <row r="159" spans="3:50" x14ac:dyDescent="0.2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</row>
    <row r="160" spans="3:50" x14ac:dyDescent="0.2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</row>
    <row r="161" spans="3:50" x14ac:dyDescent="0.2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</row>
    <row r="162" spans="3:50" x14ac:dyDescent="0.2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</row>
    <row r="163" spans="3:50" x14ac:dyDescent="0.2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</row>
    <row r="164" spans="3:50" x14ac:dyDescent="0.2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</row>
    <row r="165" spans="3:50" x14ac:dyDescent="0.2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</row>
    <row r="166" spans="3:50" x14ac:dyDescent="0.2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</row>
    <row r="167" spans="3:50" x14ac:dyDescent="0.2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</row>
    <row r="168" spans="3:50" x14ac:dyDescent="0.2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</row>
    <row r="169" spans="3:50" x14ac:dyDescent="0.2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</row>
    <row r="170" spans="3:50" x14ac:dyDescent="0.2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</row>
    <row r="171" spans="3:50" x14ac:dyDescent="0.2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</row>
    <row r="172" spans="3:50" x14ac:dyDescent="0.2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</row>
    <row r="173" spans="3:50" x14ac:dyDescent="0.2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</row>
    <row r="174" spans="3:50" x14ac:dyDescent="0.2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</row>
    <row r="175" spans="3:50" x14ac:dyDescent="0.2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</row>
    <row r="176" spans="3:50" x14ac:dyDescent="0.2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</row>
    <row r="177" spans="3:50" x14ac:dyDescent="0.2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</row>
    <row r="178" spans="3:50" x14ac:dyDescent="0.2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</row>
    <row r="179" spans="3:50" x14ac:dyDescent="0.2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</row>
    <row r="180" spans="3:50" x14ac:dyDescent="0.2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</row>
    <row r="181" spans="3:50" x14ac:dyDescent="0.2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</row>
    <row r="182" spans="3:50" x14ac:dyDescent="0.2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</row>
    <row r="183" spans="3:50" x14ac:dyDescent="0.2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</row>
    <row r="184" spans="3:50" x14ac:dyDescent="0.2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</row>
    <row r="185" spans="3:50" x14ac:dyDescent="0.2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</row>
    <row r="186" spans="3:50" x14ac:dyDescent="0.2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</row>
    <row r="187" spans="3:50" x14ac:dyDescent="0.2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</row>
    <row r="188" spans="3:50" x14ac:dyDescent="0.2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</row>
    <row r="189" spans="3:50" x14ac:dyDescent="0.2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</row>
    <row r="190" spans="3:50" x14ac:dyDescent="0.2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</row>
    <row r="191" spans="3:50" x14ac:dyDescent="0.2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</row>
    <row r="192" spans="3:50" x14ac:dyDescent="0.2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</row>
    <row r="193" spans="3:50" x14ac:dyDescent="0.2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</row>
    <row r="194" spans="3:50" x14ac:dyDescent="0.2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</row>
    <row r="195" spans="3:50" x14ac:dyDescent="0.2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</row>
    <row r="196" spans="3:50" x14ac:dyDescent="0.2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</row>
    <row r="197" spans="3:50" x14ac:dyDescent="0.2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</row>
    <row r="198" spans="3:50" x14ac:dyDescent="0.2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</row>
    <row r="199" spans="3:50" x14ac:dyDescent="0.2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</row>
    <row r="200" spans="3:50" x14ac:dyDescent="0.2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</row>
    <row r="201" spans="3:50" x14ac:dyDescent="0.2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</row>
    <row r="202" spans="3:50" x14ac:dyDescent="0.2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</row>
    <row r="203" spans="3:50" x14ac:dyDescent="0.2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</row>
    <row r="204" spans="3:50" x14ac:dyDescent="0.2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</row>
    <row r="205" spans="3:50" x14ac:dyDescent="0.2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</row>
    <row r="206" spans="3:50" x14ac:dyDescent="0.2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</row>
    <row r="207" spans="3:50" x14ac:dyDescent="0.2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</row>
    <row r="208" spans="3:50" x14ac:dyDescent="0.2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</row>
    <row r="209" spans="3:50" x14ac:dyDescent="0.2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</row>
    <row r="210" spans="3:50" x14ac:dyDescent="0.2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</row>
    <row r="211" spans="3:50" x14ac:dyDescent="0.2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</row>
    <row r="212" spans="3:50" x14ac:dyDescent="0.2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</row>
    <row r="213" spans="3:50" x14ac:dyDescent="0.2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</row>
    <row r="214" spans="3:50" x14ac:dyDescent="0.2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</row>
    <row r="215" spans="3:50" x14ac:dyDescent="0.2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</row>
    <row r="216" spans="3:50" x14ac:dyDescent="0.2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</row>
    <row r="217" spans="3:50" x14ac:dyDescent="0.2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</row>
    <row r="218" spans="3:50" x14ac:dyDescent="0.2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</row>
    <row r="219" spans="3:50" x14ac:dyDescent="0.2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</row>
    <row r="220" spans="3:50" x14ac:dyDescent="0.2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</row>
    <row r="221" spans="3:50" x14ac:dyDescent="0.2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</row>
    <row r="222" spans="3:50" x14ac:dyDescent="0.2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</row>
    <row r="223" spans="3:50" x14ac:dyDescent="0.2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</row>
    <row r="224" spans="3:50" x14ac:dyDescent="0.2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</row>
    <row r="225" spans="3:50" x14ac:dyDescent="0.2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</row>
    <row r="226" spans="3:50" x14ac:dyDescent="0.2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</row>
    <row r="227" spans="3:50" x14ac:dyDescent="0.2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</row>
    <row r="228" spans="3:50" x14ac:dyDescent="0.2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</row>
    <row r="229" spans="3:50" x14ac:dyDescent="0.2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</row>
    <row r="230" spans="3:50" x14ac:dyDescent="0.2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</row>
    <row r="231" spans="3:50" x14ac:dyDescent="0.2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</row>
    <row r="232" spans="3:50" x14ac:dyDescent="0.2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</row>
    <row r="233" spans="3:50" x14ac:dyDescent="0.2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</row>
    <row r="234" spans="3:50" x14ac:dyDescent="0.2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</row>
    <row r="235" spans="3:50" x14ac:dyDescent="0.2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</row>
    <row r="236" spans="3:50" x14ac:dyDescent="0.2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</row>
    <row r="237" spans="3:50" x14ac:dyDescent="0.2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</row>
    <row r="238" spans="3:50" x14ac:dyDescent="0.2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</row>
    <row r="239" spans="3:50" x14ac:dyDescent="0.2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</row>
    <row r="240" spans="3:50" x14ac:dyDescent="0.2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</row>
    <row r="241" spans="3:50" x14ac:dyDescent="0.2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</row>
    <row r="242" spans="3:50" x14ac:dyDescent="0.2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</row>
    <row r="243" spans="3:50" x14ac:dyDescent="0.2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</row>
    <row r="244" spans="3:50" x14ac:dyDescent="0.2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</row>
    <row r="245" spans="3:50" x14ac:dyDescent="0.2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</row>
    <row r="246" spans="3:50" x14ac:dyDescent="0.2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</row>
    <row r="247" spans="3:50" x14ac:dyDescent="0.2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</row>
    <row r="248" spans="3:50" x14ac:dyDescent="0.2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</row>
    <row r="249" spans="3:50" x14ac:dyDescent="0.2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</row>
    <row r="250" spans="3:50" x14ac:dyDescent="0.2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</row>
    <row r="251" spans="3:50" x14ac:dyDescent="0.2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</row>
    <row r="252" spans="3:50" x14ac:dyDescent="0.2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</row>
    <row r="253" spans="3:50" x14ac:dyDescent="0.2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</row>
    <row r="254" spans="3:50" x14ac:dyDescent="0.2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</row>
    <row r="255" spans="3:50" x14ac:dyDescent="0.2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</row>
    <row r="256" spans="3:50" x14ac:dyDescent="0.2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</row>
    <row r="257" spans="3:50" x14ac:dyDescent="0.2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</row>
    <row r="258" spans="3:50" x14ac:dyDescent="0.2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</row>
    <row r="259" spans="3:50" x14ac:dyDescent="0.2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</row>
    <row r="260" spans="3:50" x14ac:dyDescent="0.2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</row>
    <row r="261" spans="3:50" x14ac:dyDescent="0.2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</row>
    <row r="262" spans="3:50" x14ac:dyDescent="0.2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</row>
    <row r="263" spans="3:50" x14ac:dyDescent="0.2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</row>
    <row r="264" spans="3:50" x14ac:dyDescent="0.2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</row>
    <row r="265" spans="3:50" x14ac:dyDescent="0.2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</row>
    <row r="266" spans="3:50" x14ac:dyDescent="0.2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</row>
    <row r="267" spans="3:50" x14ac:dyDescent="0.2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</row>
    <row r="268" spans="3:50" x14ac:dyDescent="0.2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</row>
    <row r="269" spans="3:50" x14ac:dyDescent="0.2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</row>
    <row r="270" spans="3:50" x14ac:dyDescent="0.2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</row>
    <row r="271" spans="3:50" x14ac:dyDescent="0.2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</row>
    <row r="272" spans="3:50" x14ac:dyDescent="0.2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</row>
    <row r="273" spans="3:50" x14ac:dyDescent="0.2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</row>
    <row r="274" spans="3:50" x14ac:dyDescent="0.2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</row>
    <row r="275" spans="3:50" x14ac:dyDescent="0.2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</row>
    <row r="276" spans="3:50" x14ac:dyDescent="0.2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</row>
    <row r="277" spans="3:50" x14ac:dyDescent="0.2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</row>
    <row r="278" spans="3:50" x14ac:dyDescent="0.2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</row>
    <row r="279" spans="3:50" x14ac:dyDescent="0.2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</row>
    <row r="280" spans="3:50" x14ac:dyDescent="0.2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</row>
    <row r="281" spans="3:50" x14ac:dyDescent="0.2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</row>
    <row r="282" spans="3:50" x14ac:dyDescent="0.2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</row>
    <row r="283" spans="3:50" x14ac:dyDescent="0.2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</row>
    <row r="284" spans="3:50" x14ac:dyDescent="0.2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</row>
    <row r="285" spans="3:50" x14ac:dyDescent="0.2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</row>
    <row r="286" spans="3:50" x14ac:dyDescent="0.2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</row>
    <row r="287" spans="3:50" x14ac:dyDescent="0.2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</row>
    <row r="288" spans="3:50" x14ac:dyDescent="0.2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</row>
    <row r="289" spans="3:50" x14ac:dyDescent="0.2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</row>
    <row r="290" spans="3:50" x14ac:dyDescent="0.2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</row>
    <row r="291" spans="3:50" x14ac:dyDescent="0.2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</row>
    <row r="292" spans="3:50" x14ac:dyDescent="0.2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</row>
    <row r="293" spans="3:50" x14ac:dyDescent="0.2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</row>
    <row r="294" spans="3:50" x14ac:dyDescent="0.2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</row>
    <row r="295" spans="3:50" x14ac:dyDescent="0.2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</row>
    <row r="296" spans="3:50" x14ac:dyDescent="0.2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</row>
    <row r="297" spans="3:50" x14ac:dyDescent="0.2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</row>
    <row r="298" spans="3:50" x14ac:dyDescent="0.2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</row>
    <row r="299" spans="3:50" x14ac:dyDescent="0.2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</row>
    <row r="300" spans="3:50" x14ac:dyDescent="0.2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</row>
    <row r="301" spans="3:50" x14ac:dyDescent="0.2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</row>
    <row r="302" spans="3:50" x14ac:dyDescent="0.2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</row>
    <row r="303" spans="3:50" x14ac:dyDescent="0.2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</row>
    <row r="304" spans="3:50" x14ac:dyDescent="0.2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</row>
    <row r="305" spans="3:50" x14ac:dyDescent="0.2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</row>
    <row r="306" spans="3:50" x14ac:dyDescent="0.2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</row>
    <row r="307" spans="3:50" x14ac:dyDescent="0.2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</row>
    <row r="308" spans="3:50" x14ac:dyDescent="0.2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</row>
    <row r="309" spans="3:50" x14ac:dyDescent="0.2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</row>
    <row r="310" spans="3:50" x14ac:dyDescent="0.2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</row>
    <row r="311" spans="3:50" x14ac:dyDescent="0.2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</row>
    <row r="312" spans="3:50" x14ac:dyDescent="0.2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</row>
    <row r="313" spans="3:50" x14ac:dyDescent="0.2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</row>
    <row r="314" spans="3:50" x14ac:dyDescent="0.2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</row>
    <row r="315" spans="3:50" x14ac:dyDescent="0.2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</row>
    <row r="316" spans="3:50" x14ac:dyDescent="0.2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</row>
    <row r="317" spans="3:50" x14ac:dyDescent="0.2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</row>
    <row r="318" spans="3:50" x14ac:dyDescent="0.2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</row>
    <row r="319" spans="3:50" x14ac:dyDescent="0.2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</row>
    <row r="320" spans="3:50" x14ac:dyDescent="0.2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</row>
    <row r="321" spans="3:50" x14ac:dyDescent="0.2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</row>
    <row r="322" spans="3:50" x14ac:dyDescent="0.2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</row>
    <row r="323" spans="3:50" x14ac:dyDescent="0.2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</row>
    <row r="324" spans="3:50" x14ac:dyDescent="0.2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</row>
    <row r="325" spans="3:50" x14ac:dyDescent="0.2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</row>
    <row r="326" spans="3:50" x14ac:dyDescent="0.2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</row>
    <row r="327" spans="3:50" x14ac:dyDescent="0.2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</row>
    <row r="328" spans="3:50" x14ac:dyDescent="0.2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</row>
    <row r="329" spans="3:50" x14ac:dyDescent="0.2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</row>
    <row r="330" spans="3:50" x14ac:dyDescent="0.2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</row>
    <row r="331" spans="3:50" x14ac:dyDescent="0.2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</row>
    <row r="332" spans="3:50" x14ac:dyDescent="0.2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</row>
    <row r="333" spans="3:50" x14ac:dyDescent="0.2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</row>
    <row r="334" spans="3:50" x14ac:dyDescent="0.2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</row>
    <row r="335" spans="3:50" x14ac:dyDescent="0.2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</row>
    <row r="336" spans="3:50" x14ac:dyDescent="0.2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</row>
    <row r="337" spans="3:50" x14ac:dyDescent="0.2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</row>
    <row r="338" spans="3:50" x14ac:dyDescent="0.2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</row>
    <row r="339" spans="3:50" x14ac:dyDescent="0.2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</row>
    <row r="340" spans="3:50" x14ac:dyDescent="0.2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</row>
    <row r="341" spans="3:50" x14ac:dyDescent="0.2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</row>
    <row r="342" spans="3:50" x14ac:dyDescent="0.2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</row>
    <row r="343" spans="3:50" x14ac:dyDescent="0.2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</row>
  </sheetData>
  <hyperlinks>
    <hyperlink ref="A1" location="Main!A1" display="Main" xr:uid="{58E36728-A6A6-45EA-A9B9-57D79EA830A5}"/>
  </hyperlink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2025-02-01T13:04:24Z</dcterms:created>
  <dcterms:modified xsi:type="dcterms:W3CDTF">2025-09-30T08:40:40Z</dcterms:modified>
</cp:coreProperties>
</file>