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1515807-2E3A-4E7E-B7A4-AA75394BEBB5}" xr6:coauthVersionLast="47" xr6:coauthVersionMax="47" xr10:uidLastSave="{00000000-0000-0000-0000-000000000000}"/>
  <bookViews>
    <workbookView xWindow="19095" yWindow="0" windowWidth="19410" windowHeight="20925" xr2:uid="{9A2B2DB6-AD04-431A-A93E-08AB5EE56C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2" l="1"/>
  <c r="M34" i="2"/>
  <c r="L34" i="2"/>
  <c r="N33" i="2"/>
  <c r="M33" i="2"/>
  <c r="L33" i="2"/>
  <c r="N32" i="2"/>
  <c r="M32" i="2"/>
  <c r="L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J30" i="2"/>
  <c r="I30" i="2"/>
  <c r="H30" i="2"/>
  <c r="G30" i="2"/>
  <c r="L20" i="2"/>
  <c r="N13" i="2"/>
  <c r="N15" i="2" s="1"/>
  <c r="N19" i="2" s="1"/>
  <c r="N21" i="2" s="1"/>
  <c r="N23" i="2" s="1"/>
  <c r="M13" i="2"/>
  <c r="M15" i="2" s="1"/>
  <c r="M19" i="2" s="1"/>
  <c r="M21" i="2" s="1"/>
  <c r="M23" i="2" s="1"/>
  <c r="L13" i="2"/>
  <c r="L15" i="2" s="1"/>
  <c r="L19" i="2" s="1"/>
  <c r="L21" i="2" s="1"/>
  <c r="L23" i="2" s="1"/>
  <c r="K13" i="2"/>
  <c r="K15" i="2" s="1"/>
  <c r="K19" i="2" s="1"/>
  <c r="K21" i="2" s="1"/>
  <c r="K23" i="2" s="1"/>
  <c r="P13" i="2"/>
  <c r="P15" i="2" s="1"/>
  <c r="P19" i="2" s="1"/>
  <c r="P21" i="2" s="1"/>
  <c r="P23" i="2" s="1"/>
  <c r="T13" i="2"/>
  <c r="T15" i="2" s="1"/>
  <c r="T19" i="2" s="1"/>
  <c r="T21" i="2" s="1"/>
  <c r="T23" i="2" s="1"/>
  <c r="S13" i="2"/>
  <c r="S15" i="2" s="1"/>
  <c r="S19" i="2" s="1"/>
  <c r="S21" i="2" s="1"/>
  <c r="S23" i="2" s="1"/>
  <c r="R13" i="2"/>
  <c r="R15" i="2" s="1"/>
  <c r="R19" i="2" s="1"/>
  <c r="R21" i="2" s="1"/>
  <c r="R23" i="2" s="1"/>
  <c r="Q13" i="2"/>
  <c r="Q15" i="2" s="1"/>
  <c r="Q19" i="2" s="1"/>
  <c r="Q21" i="2" s="1"/>
  <c r="Q23" i="2" s="1"/>
  <c r="U13" i="2"/>
  <c r="U15" i="2" s="1"/>
  <c r="U19" i="2" s="1"/>
  <c r="U21" i="2" s="1"/>
  <c r="U23" i="2" s="1"/>
  <c r="J31" i="2"/>
  <c r="J29" i="2"/>
  <c r="J28" i="2"/>
  <c r="J27" i="2"/>
  <c r="J26" i="2"/>
  <c r="G31" i="2"/>
  <c r="G29" i="2"/>
  <c r="G28" i="2"/>
  <c r="G27" i="2"/>
  <c r="G26" i="2"/>
  <c r="H31" i="2"/>
  <c r="H29" i="2"/>
  <c r="H28" i="2"/>
  <c r="H27" i="2"/>
  <c r="H26" i="2"/>
  <c r="I31" i="2"/>
  <c r="I29" i="2"/>
  <c r="I28" i="2"/>
  <c r="I27" i="2"/>
  <c r="I26" i="2"/>
  <c r="J13" i="2"/>
  <c r="J15" i="2" s="1"/>
  <c r="J19" i="2" s="1"/>
  <c r="J21" i="2" s="1"/>
  <c r="J23" i="2" s="1"/>
  <c r="H13" i="2"/>
  <c r="H15" i="2" s="1"/>
  <c r="H19" i="2" s="1"/>
  <c r="H21" i="2" s="1"/>
  <c r="H23" i="2" s="1"/>
  <c r="G13" i="2"/>
  <c r="G15" i="2" s="1"/>
  <c r="G19" i="2" s="1"/>
  <c r="G21" i="2" s="1"/>
  <c r="G23" i="2" s="1"/>
  <c r="F13" i="2"/>
  <c r="F15" i="2" s="1"/>
  <c r="F19" i="2" s="1"/>
  <c r="F21" i="2" s="1"/>
  <c r="F23" i="2" s="1"/>
  <c r="E13" i="2"/>
  <c r="E15" i="2" s="1"/>
  <c r="E19" i="2" s="1"/>
  <c r="E21" i="2" s="1"/>
  <c r="E23" i="2" s="1"/>
  <c r="D13" i="2"/>
  <c r="D15" i="2" s="1"/>
  <c r="D19" i="2" s="1"/>
  <c r="D21" i="2" s="1"/>
  <c r="D23" i="2" s="1"/>
  <c r="C13" i="2"/>
  <c r="C15" i="2" s="1"/>
  <c r="C19" i="2" s="1"/>
  <c r="C21" i="2" s="1"/>
  <c r="C23" i="2" s="1"/>
  <c r="I13" i="2"/>
  <c r="I15" i="2" s="1"/>
  <c r="I19" i="2" s="1"/>
  <c r="I21" i="2" s="1"/>
  <c r="I23" i="2" s="1"/>
  <c r="I4" i="1"/>
  <c r="I7" i="1" s="1"/>
  <c r="K32" i="2" l="1"/>
  <c r="K33" i="2"/>
  <c r="K34" i="2"/>
  <c r="J34" i="2"/>
  <c r="E32" i="2"/>
  <c r="D33" i="2"/>
  <c r="E33" i="2"/>
  <c r="F33" i="2"/>
  <c r="G33" i="2"/>
  <c r="H33" i="2"/>
  <c r="C34" i="2"/>
  <c r="D34" i="2"/>
  <c r="E34" i="2"/>
  <c r="F34" i="2"/>
  <c r="G34" i="2"/>
  <c r="H34" i="2"/>
  <c r="J32" i="2"/>
  <c r="J33" i="2"/>
  <c r="D32" i="2"/>
  <c r="F32" i="2"/>
  <c r="G32" i="2"/>
  <c r="H32" i="2"/>
  <c r="C33" i="2"/>
  <c r="I32" i="2"/>
  <c r="I33" i="2"/>
  <c r="I34" i="2"/>
  <c r="C32" i="2"/>
</calcChain>
</file>

<file path=xl/sharedStrings.xml><?xml version="1.0" encoding="utf-8"?>
<sst xmlns="http://schemas.openxmlformats.org/spreadsheetml/2006/main" count="65" uniqueCount="61">
  <si>
    <t>numbers in mio USD</t>
  </si>
  <si>
    <t xml:space="preserve">Price </t>
  </si>
  <si>
    <t>Shares</t>
  </si>
  <si>
    <t>MC</t>
  </si>
  <si>
    <t>Cash</t>
  </si>
  <si>
    <t>Debt</t>
  </si>
  <si>
    <t>EV</t>
  </si>
  <si>
    <t>KTB</t>
  </si>
  <si>
    <t>IR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</si>
  <si>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</si>
  <si>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</si>
  <si>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</si>
  <si>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</si>
  <si>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</si>
  <si>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</si>
  <si>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</si>
  <si>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</si>
  <si>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</si>
  <si>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Revenues</t>
  </si>
  <si>
    <t>COGS</t>
  </si>
  <si>
    <t>Gross Profit</t>
  </si>
  <si>
    <t>SGA</t>
  </si>
  <si>
    <t>Operating Income</t>
  </si>
  <si>
    <t>Tax Expense</t>
  </si>
  <si>
    <t>Interest Expense</t>
  </si>
  <si>
    <t>Interest Income</t>
  </si>
  <si>
    <t>Other Income</t>
  </si>
  <si>
    <t>Pretax Income</t>
  </si>
  <si>
    <t>Net Income</t>
  </si>
  <si>
    <t>EPS</t>
  </si>
  <si>
    <t>US Wholesale</t>
  </si>
  <si>
    <t>Non-US Wholesale</t>
  </si>
  <si>
    <t>DTC</t>
  </si>
  <si>
    <t>US Revenue</t>
  </si>
  <si>
    <t>International Revenue</t>
  </si>
  <si>
    <t>Wrangler</t>
  </si>
  <si>
    <t>Lee</t>
  </si>
  <si>
    <t>Wrangler Growth</t>
  </si>
  <si>
    <t xml:space="preserve">Lee Growth </t>
  </si>
  <si>
    <t xml:space="preserve">Revenue Growth </t>
  </si>
  <si>
    <t>US Growth</t>
  </si>
  <si>
    <t xml:space="preserve">International Growth </t>
  </si>
  <si>
    <t xml:space="preserve">Gross Margin </t>
  </si>
  <si>
    <t xml:space="preserve">Operating Margin </t>
  </si>
  <si>
    <t>Tax Rate</t>
  </si>
  <si>
    <t>Kontoor Brands</t>
  </si>
  <si>
    <t>Notes</t>
  </si>
  <si>
    <t xml:space="preserve">Spin-off of  VF Copropration </t>
  </si>
  <si>
    <t>FY19</t>
  </si>
  <si>
    <t>FY20</t>
  </si>
  <si>
    <t>FY21</t>
  </si>
  <si>
    <t>FY22</t>
  </si>
  <si>
    <t>FY23</t>
  </si>
  <si>
    <t>FY24</t>
  </si>
  <si>
    <t>Q125</t>
  </si>
  <si>
    <t>Q225</t>
  </si>
  <si>
    <t>Q325</t>
  </si>
  <si>
    <t>Q425</t>
  </si>
  <si>
    <t>Helly Hansen</t>
  </si>
  <si>
    <t>Helly Hansen Growth</t>
  </si>
  <si>
    <t>19-02-2025: Acquisition of Workwear Brand Helly Hansen for 900$ million -&gt; 11x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</si>
</sst>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6" fillId="0" borderId="0" xfId="2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5" fillId="0" borderId="0" xfId="0" applyFont="1"/>
    <xf numFmtId="164" fontId="5" fillId="0" borderId="0" xfId="0" applyNumberFormat="1" applyFont="1"/>
    <xf numFmtId="4" fontId="2" fillId="0" borderId="0" xfId="0" applyNumberFormat="1" applyFont="1"/>
    <xf numFmtId="9" fontId="2" fillId="0" borderId="0" xfId="1" applyFont="1"/>
    <xf numFmtId="0" fontId="7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/>
    <xf numFmtId="9" fontId="5" fillId="0" borderId="0" xfId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F11EB-A4C0-4060-9FF5-54A2D5DE3A1A}">
  <dimension ref="A1:J27"/>
  <sheetViews>
    <sheetView tabSelected="1" zoomScale="200" zoomScaleNormal="200" workbookViewId="0">
      <selection activeCell="B16" sqref="B16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0" x14ac:dyDescent="0.2">
      <c r="A1" s="5" t="s">
        <v>45</v>
      </c>
    </row>
    <row r="2" spans="1:10" x14ac:dyDescent="0.2">
      <c r="A2" s="2" t="s">
        <v>0</v>
      </c>
      <c r="H2" s="2" t="s">
        <v>1</v>
      </c>
      <c r="I2" s="2">
        <v>78.680000000000007</v>
      </c>
    </row>
    <row r="3" spans="1:10" x14ac:dyDescent="0.2">
      <c r="H3" s="2" t="s">
        <v>2</v>
      </c>
      <c r="I3" s="4">
        <v>55.574233999999997</v>
      </c>
      <c r="J3" s="10" t="s">
        <v>55</v>
      </c>
    </row>
    <row r="4" spans="1:10" x14ac:dyDescent="0.2">
      <c r="B4" s="2" t="s">
        <v>7</v>
      </c>
      <c r="H4" s="2" t="s">
        <v>3</v>
      </c>
      <c r="I4" s="4">
        <f>+I2*I3</f>
        <v>4372.5807311200006</v>
      </c>
      <c r="J4" s="10"/>
    </row>
    <row r="5" spans="1:10" x14ac:dyDescent="0.2">
      <c r="B5" s="2" t="s">
        <v>8</v>
      </c>
      <c r="H5" s="2" t="s">
        <v>4</v>
      </c>
      <c r="I5" s="4">
        <v>107.482</v>
      </c>
      <c r="J5" s="10" t="s">
        <v>55</v>
      </c>
    </row>
    <row r="6" spans="1:10" x14ac:dyDescent="0.2">
      <c r="H6" s="2" t="s">
        <v>5</v>
      </c>
      <c r="I6" s="4">
        <v>1366.51</v>
      </c>
      <c r="J6" s="10" t="s">
        <v>55</v>
      </c>
    </row>
    <row r="7" spans="1:10" x14ac:dyDescent="0.2">
      <c r="H7" s="2" t="s">
        <v>6</v>
      </c>
      <c r="I7" s="4">
        <f>+I4-I5+I6</f>
        <v>5631.6087311200008</v>
      </c>
    </row>
    <row r="13" spans="1:10" x14ac:dyDescent="0.2">
      <c r="B13" s="9" t="s">
        <v>46</v>
      </c>
    </row>
    <row r="14" spans="1:10" x14ac:dyDescent="0.2">
      <c r="B14" s="2" t="s">
        <v>47</v>
      </c>
    </row>
    <row r="15" spans="1:10" x14ac:dyDescent="0.2">
      <c r="B15" s="12" t="s">
        <v>60</v>
      </c>
    </row>
    <row r="27" spans="3:3" x14ac:dyDescent="0.2">
      <c r="C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0575-8904-4424-9428-65A88B29CCAC}">
  <dimension ref="A1:BR485"/>
  <sheetViews>
    <sheetView zoomScale="200" zoomScaleNormal="200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P10" sqref="P10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70" x14ac:dyDescent="0.2">
      <c r="A1" s="1" t="s">
        <v>10</v>
      </c>
    </row>
    <row r="2" spans="1:70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9</v>
      </c>
      <c r="J2" s="3" t="s">
        <v>17</v>
      </c>
      <c r="K2" s="10" t="s">
        <v>54</v>
      </c>
      <c r="L2" s="10" t="s">
        <v>55</v>
      </c>
      <c r="M2" s="10" t="s">
        <v>56</v>
      </c>
      <c r="N2" s="10" t="s">
        <v>57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52</v>
      </c>
      <c r="U2" s="3" t="s">
        <v>53</v>
      </c>
    </row>
    <row r="3" spans="1:70" x14ac:dyDescent="0.2">
      <c r="B3" s="2" t="s">
        <v>30</v>
      </c>
      <c r="C3" s="4"/>
      <c r="D3" s="4"/>
      <c r="E3" s="4">
        <v>460.971</v>
      </c>
      <c r="F3" s="4"/>
      <c r="G3" s="4">
        <v>449.964</v>
      </c>
      <c r="H3" s="4">
        <v>452.15100000000001</v>
      </c>
      <c r="I3" s="4">
        <v>482.56200000000001</v>
      </c>
      <c r="J3" s="4"/>
      <c r="K3" s="4">
        <v>446.87700000000001</v>
      </c>
      <c r="L3" s="4">
        <v>477.863</v>
      </c>
      <c r="M3" s="4"/>
      <c r="N3" s="4"/>
      <c r="O3" s="4"/>
      <c r="P3" s="4"/>
      <c r="Q3" s="4"/>
      <c r="R3" s="4"/>
      <c r="S3" s="4"/>
      <c r="T3" s="4">
        <v>1868.941</v>
      </c>
      <c r="U3" s="4">
        <v>1885.105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70" x14ac:dyDescent="0.2">
      <c r="B4" s="2" t="s">
        <v>31</v>
      </c>
      <c r="C4" s="4"/>
      <c r="D4" s="4"/>
      <c r="E4" s="4">
        <v>125.077</v>
      </c>
      <c r="F4" s="4"/>
      <c r="G4" s="4">
        <v>108.056</v>
      </c>
      <c r="H4" s="4">
        <v>81.956000000000003</v>
      </c>
      <c r="I4" s="4">
        <v>116.867</v>
      </c>
      <c r="J4" s="4"/>
      <c r="K4" s="4">
        <v>99.058999999999997</v>
      </c>
      <c r="L4" s="4">
        <v>93.266000000000005</v>
      </c>
      <c r="M4" s="4"/>
      <c r="N4" s="4"/>
      <c r="O4" s="4"/>
      <c r="P4" s="4"/>
      <c r="Q4" s="4"/>
      <c r="R4" s="4"/>
      <c r="S4" s="4"/>
      <c r="T4" s="4">
        <v>428.649</v>
      </c>
      <c r="U4" s="4">
        <v>399.41500000000002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70" x14ac:dyDescent="0.2">
      <c r="B5" s="2" t="s">
        <v>32</v>
      </c>
      <c r="C5" s="4"/>
      <c r="D5" s="4"/>
      <c r="E5" s="4">
        <v>68.492000000000004</v>
      </c>
      <c r="F5" s="4"/>
      <c r="G5" s="4">
        <v>73.182000000000002</v>
      </c>
      <c r="H5" s="4">
        <v>72.790999999999997</v>
      </c>
      <c r="I5" s="4">
        <v>70.765000000000001</v>
      </c>
      <c r="J5" s="4"/>
      <c r="K5" s="4">
        <v>76.965000000000003</v>
      </c>
      <c r="L5" s="4">
        <v>87.13</v>
      </c>
      <c r="M5" s="4"/>
      <c r="N5" s="4"/>
      <c r="O5" s="4"/>
      <c r="P5" s="4"/>
      <c r="Q5" s="4"/>
      <c r="R5" s="4"/>
      <c r="S5" s="4"/>
      <c r="T5" s="4">
        <v>309.88200000000001</v>
      </c>
      <c r="U5" s="4">
        <v>323.05799999999999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70" x14ac:dyDescent="0.2">
      <c r="B6" s="2" t="s">
        <v>33</v>
      </c>
      <c r="C6" s="4"/>
      <c r="D6" s="4"/>
      <c r="E6" s="4">
        <v>505.827</v>
      </c>
      <c r="F6" s="4"/>
      <c r="G6" s="4">
        <v>492.01100000000002</v>
      </c>
      <c r="H6" s="4">
        <v>496.23</v>
      </c>
      <c r="I6" s="4">
        <v>529.654</v>
      </c>
      <c r="J6" s="4"/>
      <c r="K6" s="4">
        <v>493.36</v>
      </c>
      <c r="L6" s="4">
        <v>529.38199999999995</v>
      </c>
      <c r="M6" s="4"/>
      <c r="N6" s="4"/>
      <c r="O6" s="4"/>
      <c r="P6" s="4"/>
      <c r="Q6" s="4"/>
      <c r="R6" s="4"/>
      <c r="S6" s="4"/>
      <c r="T6" s="4">
        <v>2060.6790000000001</v>
      </c>
      <c r="U6" s="4">
        <v>2087.049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70" x14ac:dyDescent="0.2">
      <c r="B7" s="2" t="s">
        <v>34</v>
      </c>
      <c r="C7" s="4"/>
      <c r="D7" s="4"/>
      <c r="E7" s="4">
        <v>148.71299999999999</v>
      </c>
      <c r="F7" s="4"/>
      <c r="G7" s="4">
        <v>139.191</v>
      </c>
      <c r="H7" s="4">
        <v>110.66800000000001</v>
      </c>
      <c r="I7" s="4">
        <v>140.54</v>
      </c>
      <c r="J7" s="4"/>
      <c r="K7" s="4">
        <v>129.541</v>
      </c>
      <c r="L7" s="4">
        <v>128.87700000000001</v>
      </c>
      <c r="M7" s="4"/>
      <c r="N7" s="4"/>
      <c r="O7" s="4"/>
      <c r="P7" s="4"/>
      <c r="Q7" s="4"/>
      <c r="R7" s="4"/>
      <c r="S7" s="4"/>
      <c r="T7" s="4">
        <v>546.79300000000001</v>
      </c>
      <c r="U7" s="4">
        <v>520.529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70" x14ac:dyDescent="0.2">
      <c r="B8" s="2" t="s">
        <v>35</v>
      </c>
      <c r="C8" s="4"/>
      <c r="D8" s="4"/>
      <c r="E8" s="4">
        <v>444.53899999999999</v>
      </c>
      <c r="F8" s="4"/>
      <c r="G8" s="4">
        <v>409.49400000000003</v>
      </c>
      <c r="H8" s="4">
        <v>429.245</v>
      </c>
      <c r="I8" s="4">
        <v>464.10700000000003</v>
      </c>
      <c r="J8" s="4"/>
      <c r="K8" s="4">
        <v>420.24599999999998</v>
      </c>
      <c r="L8" s="4">
        <v>461.279</v>
      </c>
      <c r="M8" s="4"/>
      <c r="N8" s="4"/>
      <c r="O8" s="4"/>
      <c r="P8" s="4"/>
      <c r="Q8" s="4"/>
      <c r="R8" s="4"/>
      <c r="S8" s="4"/>
      <c r="T8" s="4">
        <v>1754.1</v>
      </c>
      <c r="U8" s="4">
        <v>1806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70" x14ac:dyDescent="0.2">
      <c r="B9" s="2" t="s">
        <v>36</v>
      </c>
      <c r="C9" s="4"/>
      <c r="D9" s="4"/>
      <c r="E9" s="4">
        <v>208.02699999999999</v>
      </c>
      <c r="F9" s="4"/>
      <c r="G9" s="4">
        <v>219.44300000000001</v>
      </c>
      <c r="H9" s="4">
        <v>175.29900000000001</v>
      </c>
      <c r="I9" s="4">
        <v>202.34299999999999</v>
      </c>
      <c r="J9" s="4"/>
      <c r="K9" s="4">
        <v>199.9</v>
      </c>
      <c r="L9" s="4">
        <v>165.62700000000001</v>
      </c>
      <c r="M9" s="4"/>
      <c r="N9" s="4"/>
      <c r="O9" s="4"/>
      <c r="P9" s="4"/>
      <c r="Q9" s="4"/>
      <c r="R9" s="4"/>
      <c r="S9" s="4"/>
      <c r="T9" s="4">
        <v>842.5</v>
      </c>
      <c r="U9" s="4">
        <v>790.6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2">
      <c r="B10" s="12" t="s">
        <v>58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/>
      <c r="K10" s="4">
        <v>0</v>
      </c>
      <c r="L10" s="4">
        <v>26.672000000000001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2">
      <c r="B11" s="5" t="s">
        <v>18</v>
      </c>
      <c r="C11" s="6"/>
      <c r="D11" s="6"/>
      <c r="E11" s="6">
        <v>654.54</v>
      </c>
      <c r="F11" s="6"/>
      <c r="G11" s="6">
        <v>631.202</v>
      </c>
      <c r="H11" s="6">
        <v>606.89800000000002</v>
      </c>
      <c r="I11" s="6">
        <v>670.19399999999996</v>
      </c>
      <c r="J11" s="6"/>
      <c r="K11" s="6">
        <v>622.90099999999995</v>
      </c>
      <c r="L11" s="6">
        <v>658.25900000000001</v>
      </c>
      <c r="M11" s="6"/>
      <c r="N11" s="6"/>
      <c r="O11" s="4"/>
      <c r="P11" s="6"/>
      <c r="Q11" s="6"/>
      <c r="R11" s="6"/>
      <c r="S11" s="6">
        <v>2631.444</v>
      </c>
      <c r="T11" s="6">
        <v>2607.4720000000002</v>
      </c>
      <c r="U11" s="6">
        <v>2607.578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2">
      <c r="B12" s="2" t="s">
        <v>19</v>
      </c>
      <c r="C12" s="4"/>
      <c r="D12" s="4"/>
      <c r="E12" s="4">
        <v>383.07499999999999</v>
      </c>
      <c r="F12" s="4"/>
      <c r="G12" s="4">
        <v>346.05799999999999</v>
      </c>
      <c r="H12" s="4">
        <v>335.53800000000001</v>
      </c>
      <c r="I12" s="4">
        <v>370.68400000000003</v>
      </c>
      <c r="J12" s="4"/>
      <c r="K12" s="4">
        <v>327.26499999999999</v>
      </c>
      <c r="L12" s="4">
        <v>353.42200000000003</v>
      </c>
      <c r="M12" s="4"/>
      <c r="N12" s="4"/>
      <c r="O12" s="4"/>
      <c r="P12" s="4"/>
      <c r="Q12" s="4"/>
      <c r="R12" s="4"/>
      <c r="S12" s="4">
        <v>1497.076</v>
      </c>
      <c r="T12" s="4">
        <v>1519.635</v>
      </c>
      <c r="U12" s="4">
        <v>1446.008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2">
      <c r="B13" s="2" t="s">
        <v>20</v>
      </c>
      <c r="C13" s="4">
        <f t="shared" ref="C13:H13" si="0">+C11-C12</f>
        <v>0</v>
      </c>
      <c r="D13" s="4">
        <f t="shared" si="0"/>
        <v>0</v>
      </c>
      <c r="E13" s="4">
        <f t="shared" si="0"/>
        <v>271.46499999999997</v>
      </c>
      <c r="F13" s="4">
        <f t="shared" si="0"/>
        <v>0</v>
      </c>
      <c r="G13" s="4">
        <f t="shared" si="0"/>
        <v>285.14400000000001</v>
      </c>
      <c r="H13" s="4">
        <f t="shared" si="0"/>
        <v>271.36</v>
      </c>
      <c r="I13" s="4">
        <f>+I11-I12</f>
        <v>299.50999999999993</v>
      </c>
      <c r="J13" s="4">
        <f t="shared" ref="J13:N13" si="1">+J11-J12</f>
        <v>0</v>
      </c>
      <c r="K13" s="4">
        <f t="shared" si="1"/>
        <v>295.63599999999997</v>
      </c>
      <c r="L13" s="4">
        <f t="shared" si="1"/>
        <v>304.83699999999999</v>
      </c>
      <c r="M13" s="4">
        <f t="shared" si="1"/>
        <v>0</v>
      </c>
      <c r="N13" s="4">
        <f t="shared" si="1"/>
        <v>0</v>
      </c>
      <c r="O13" s="4"/>
      <c r="P13" s="4">
        <f t="shared" ref="P13:T13" si="2">+P11-P12</f>
        <v>0</v>
      </c>
      <c r="Q13" s="4">
        <f t="shared" si="2"/>
        <v>0</v>
      </c>
      <c r="R13" s="4">
        <f t="shared" si="2"/>
        <v>0</v>
      </c>
      <c r="S13" s="4">
        <f t="shared" si="2"/>
        <v>1134.3679999999999</v>
      </c>
      <c r="T13" s="4">
        <f t="shared" si="2"/>
        <v>1087.8370000000002</v>
      </c>
      <c r="U13" s="4">
        <f>+U11-U12</f>
        <v>1161.57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2">
      <c r="B14" s="2" t="s">
        <v>21</v>
      </c>
      <c r="C14" s="4"/>
      <c r="D14" s="4"/>
      <c r="E14" s="4">
        <v>185.983</v>
      </c>
      <c r="F14" s="4"/>
      <c r="G14" s="4">
        <v>200.714</v>
      </c>
      <c r="H14" s="4">
        <v>196.11699999999999</v>
      </c>
      <c r="I14" s="4">
        <v>201.18899999999999</v>
      </c>
      <c r="J14" s="4"/>
      <c r="K14" s="4">
        <v>222.33699999999999</v>
      </c>
      <c r="L14" s="4">
        <v>226.3</v>
      </c>
      <c r="M14" s="4"/>
      <c r="N14" s="4"/>
      <c r="O14" s="4"/>
      <c r="P14" s="4"/>
      <c r="Q14" s="4"/>
      <c r="R14" s="4"/>
      <c r="S14" s="4">
        <v>777.70299999999997</v>
      </c>
      <c r="T14" s="4">
        <v>768.56799999999998</v>
      </c>
      <c r="U14" s="4">
        <v>819.28099999999995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2">
      <c r="B15" s="2" t="s">
        <v>22</v>
      </c>
      <c r="C15" s="4">
        <f t="shared" ref="C15:H15" si="3">+C13-C14</f>
        <v>0</v>
      </c>
      <c r="D15" s="4">
        <f t="shared" si="3"/>
        <v>0</v>
      </c>
      <c r="E15" s="4">
        <f t="shared" si="3"/>
        <v>85.481999999999971</v>
      </c>
      <c r="F15" s="4">
        <f t="shared" si="3"/>
        <v>0</v>
      </c>
      <c r="G15" s="4">
        <f t="shared" si="3"/>
        <v>84.43</v>
      </c>
      <c r="H15" s="4">
        <f t="shared" si="3"/>
        <v>75.243000000000023</v>
      </c>
      <c r="I15" s="4">
        <f>+I13-I14</f>
        <v>98.320999999999941</v>
      </c>
      <c r="J15" s="4">
        <f t="shared" ref="J15:N15" si="4">+J13-J14</f>
        <v>0</v>
      </c>
      <c r="K15" s="4">
        <f t="shared" si="4"/>
        <v>73.298999999999978</v>
      </c>
      <c r="L15" s="4">
        <f t="shared" si="4"/>
        <v>78.536999999999978</v>
      </c>
      <c r="M15" s="4">
        <f t="shared" si="4"/>
        <v>0</v>
      </c>
      <c r="N15" s="4">
        <f t="shared" si="4"/>
        <v>0</v>
      </c>
      <c r="O15" s="4"/>
      <c r="P15" s="4">
        <f t="shared" ref="P15:T15" si="5">+P13-P14</f>
        <v>0</v>
      </c>
      <c r="Q15" s="4">
        <f t="shared" si="5"/>
        <v>0</v>
      </c>
      <c r="R15" s="4">
        <f t="shared" si="5"/>
        <v>0</v>
      </c>
      <c r="S15" s="4">
        <f t="shared" si="5"/>
        <v>356.66499999999996</v>
      </c>
      <c r="T15" s="4">
        <f t="shared" si="5"/>
        <v>319.26900000000023</v>
      </c>
      <c r="U15" s="4">
        <f>+U13-U14</f>
        <v>342.28899999999999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2">
      <c r="B16" s="2" t="s">
        <v>24</v>
      </c>
      <c r="C16" s="4"/>
      <c r="D16" s="4"/>
      <c r="E16" s="4">
        <v>10.454000000000001</v>
      </c>
      <c r="F16" s="4"/>
      <c r="G16" s="4">
        <v>9.2919999999999998</v>
      </c>
      <c r="H16" s="4">
        <v>10.382</v>
      </c>
      <c r="I16" s="4">
        <v>11.178000000000001</v>
      </c>
      <c r="J16" s="4"/>
      <c r="K16" s="4">
        <v>9.8079999999999998</v>
      </c>
      <c r="L16" s="4">
        <v>13.484999999999999</v>
      </c>
      <c r="M16" s="4"/>
      <c r="N16" s="4"/>
      <c r="O16" s="4"/>
      <c r="P16" s="4"/>
      <c r="Q16" s="4"/>
      <c r="R16" s="4"/>
      <c r="S16" s="4">
        <v>34.918999999999997</v>
      </c>
      <c r="T16" s="4">
        <v>40.408000000000001</v>
      </c>
      <c r="U16" s="4">
        <v>40.823999999999998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2:70" x14ac:dyDescent="0.2">
      <c r="B17" s="2" t="s">
        <v>25</v>
      </c>
      <c r="C17" s="4"/>
      <c r="D17" s="4"/>
      <c r="E17" s="4">
        <v>0.96399999999999997</v>
      </c>
      <c r="F17" s="4"/>
      <c r="G17" s="4">
        <v>2.4249999999999998</v>
      </c>
      <c r="H17" s="4">
        <v>2.6160000000000001</v>
      </c>
      <c r="I17" s="4">
        <v>2.9649999999999999</v>
      </c>
      <c r="J17" s="4"/>
      <c r="K17" s="4">
        <v>3.44</v>
      </c>
      <c r="L17" s="4">
        <v>2.8969999999999998</v>
      </c>
      <c r="M17" s="4"/>
      <c r="N17" s="4"/>
      <c r="O17" s="4"/>
      <c r="P17" s="4"/>
      <c r="Q17" s="4"/>
      <c r="R17" s="4"/>
      <c r="S17" s="4">
        <v>1.3520000000000001</v>
      </c>
      <c r="T17" s="4">
        <v>3.7909999999999999</v>
      </c>
      <c r="U17" s="4">
        <v>11.148999999999999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2:70" x14ac:dyDescent="0.2">
      <c r="B18" s="2" t="s">
        <v>26</v>
      </c>
      <c r="C18" s="4"/>
      <c r="D18" s="4"/>
      <c r="E18" s="4">
        <v>-3.7639999999999998</v>
      </c>
      <c r="F18" s="4"/>
      <c r="G18" s="4">
        <v>-2.883</v>
      </c>
      <c r="H18" s="4">
        <v>-3.0209999999999999</v>
      </c>
      <c r="I18" s="4">
        <v>-3.335</v>
      </c>
      <c r="J18" s="4"/>
      <c r="K18" s="4">
        <v>-11</v>
      </c>
      <c r="L18" s="4">
        <v>29.760999999999999</v>
      </c>
      <c r="M18" s="4"/>
      <c r="N18" s="4"/>
      <c r="O18" s="4"/>
      <c r="P18" s="4"/>
      <c r="Q18" s="4"/>
      <c r="R18" s="4"/>
      <c r="S18" s="4">
        <v>-3.9620000000000002</v>
      </c>
      <c r="T18" s="4">
        <v>-10.753</v>
      </c>
      <c r="U18" s="4">
        <v>-11.191000000000001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2:70" x14ac:dyDescent="0.2">
      <c r="B19" s="2" t="s">
        <v>27</v>
      </c>
      <c r="C19" s="4">
        <f t="shared" ref="C19:H19" si="6">+C15-C16+SUM(C17:C18)</f>
        <v>0</v>
      </c>
      <c r="D19" s="4">
        <f t="shared" si="6"/>
        <v>0</v>
      </c>
      <c r="E19" s="4">
        <f t="shared" si="6"/>
        <v>72.227999999999966</v>
      </c>
      <c r="F19" s="4">
        <f t="shared" si="6"/>
        <v>0</v>
      </c>
      <c r="G19" s="4">
        <f t="shared" si="6"/>
        <v>74.680000000000007</v>
      </c>
      <c r="H19" s="4">
        <f t="shared" si="6"/>
        <v>64.456000000000017</v>
      </c>
      <c r="I19" s="4">
        <f>+I15-I16+SUM(I17:I18)</f>
        <v>86.772999999999939</v>
      </c>
      <c r="J19" s="4">
        <f t="shared" ref="J19:U19" si="7">+J15-J16+SUM(J17:J18)</f>
        <v>0</v>
      </c>
      <c r="K19" s="4">
        <f t="shared" si="7"/>
        <v>55.930999999999976</v>
      </c>
      <c r="L19" s="4">
        <f t="shared" si="7"/>
        <v>97.70999999999998</v>
      </c>
      <c r="M19" s="4">
        <f t="shared" si="7"/>
        <v>0</v>
      </c>
      <c r="N19" s="4">
        <f t="shared" si="7"/>
        <v>0</v>
      </c>
      <c r="O19" s="4"/>
      <c r="P19" s="4">
        <f t="shared" si="7"/>
        <v>0</v>
      </c>
      <c r="Q19" s="4">
        <f t="shared" si="7"/>
        <v>0</v>
      </c>
      <c r="R19" s="4">
        <f t="shared" si="7"/>
        <v>0</v>
      </c>
      <c r="S19" s="4">
        <f t="shared" si="7"/>
        <v>319.13599999999997</v>
      </c>
      <c r="T19" s="4">
        <f t="shared" si="7"/>
        <v>271.89900000000023</v>
      </c>
      <c r="U19" s="4">
        <f t="shared" si="7"/>
        <v>301.423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2:70" x14ac:dyDescent="0.2">
      <c r="B20" s="2" t="s">
        <v>23</v>
      </c>
      <c r="C20" s="4"/>
      <c r="D20" s="4"/>
      <c r="E20" s="4">
        <v>12.696999999999999</v>
      </c>
      <c r="F20" s="4"/>
      <c r="G20" s="4">
        <v>15.173</v>
      </c>
      <c r="H20" s="4">
        <v>12.686999999999999</v>
      </c>
      <c r="I20" s="4">
        <v>16.225000000000001</v>
      </c>
      <c r="J20" s="4"/>
      <c r="K20" s="4">
        <v>13.048999999999999</v>
      </c>
      <c r="L20" s="11">
        <f>24.105-0.264</f>
        <v>23.841000000000001</v>
      </c>
      <c r="M20" s="4"/>
      <c r="N20" s="4"/>
      <c r="O20" s="4"/>
      <c r="P20" s="4"/>
      <c r="Q20" s="4"/>
      <c r="R20" s="4"/>
      <c r="S20" s="4">
        <v>73.643000000000001</v>
      </c>
      <c r="T20" s="4">
        <v>40.905000000000001</v>
      </c>
      <c r="U20" s="4">
        <v>55.621000000000002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2:70" x14ac:dyDescent="0.2">
      <c r="B21" s="2" t="s">
        <v>28</v>
      </c>
      <c r="C21" s="4">
        <f t="shared" ref="C21:H21" si="8">+C19-C20</f>
        <v>0</v>
      </c>
      <c r="D21" s="4">
        <f t="shared" si="8"/>
        <v>0</v>
      </c>
      <c r="E21" s="4">
        <f t="shared" si="8"/>
        <v>59.530999999999963</v>
      </c>
      <c r="F21" s="4">
        <f t="shared" si="8"/>
        <v>0</v>
      </c>
      <c r="G21" s="4">
        <f t="shared" si="8"/>
        <v>59.507000000000005</v>
      </c>
      <c r="H21" s="4">
        <f t="shared" si="8"/>
        <v>51.76900000000002</v>
      </c>
      <c r="I21" s="4">
        <f>+I19-I20</f>
        <v>70.547999999999945</v>
      </c>
      <c r="J21" s="4">
        <f t="shared" ref="J21:N21" si="9">+J19-J20</f>
        <v>0</v>
      </c>
      <c r="K21" s="4">
        <f t="shared" si="9"/>
        <v>42.881999999999977</v>
      </c>
      <c r="L21" s="4">
        <f t="shared" si="9"/>
        <v>73.868999999999971</v>
      </c>
      <c r="M21" s="4">
        <f t="shared" si="9"/>
        <v>0</v>
      </c>
      <c r="N21" s="4">
        <f t="shared" si="9"/>
        <v>0</v>
      </c>
      <c r="O21" s="4"/>
      <c r="P21" s="4">
        <f t="shared" ref="P21:R21" si="10">+P19-P20</f>
        <v>0</v>
      </c>
      <c r="Q21" s="4">
        <f t="shared" si="10"/>
        <v>0</v>
      </c>
      <c r="R21" s="4">
        <f t="shared" si="10"/>
        <v>0</v>
      </c>
      <c r="S21" s="4">
        <f>+S19-S20</f>
        <v>245.49299999999997</v>
      </c>
      <c r="T21" s="4">
        <f t="shared" ref="T21:U21" si="11">+T19-T20</f>
        <v>230.99400000000023</v>
      </c>
      <c r="U21" s="4">
        <f t="shared" si="11"/>
        <v>245.80199999999999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2:70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2:70" x14ac:dyDescent="0.2">
      <c r="B23" s="2" t="s">
        <v>29</v>
      </c>
      <c r="C23" s="7" t="e">
        <f t="shared" ref="C23:H23" si="12">+C21/C24</f>
        <v>#DIV/0!</v>
      </c>
      <c r="D23" s="7" t="e">
        <f t="shared" si="12"/>
        <v>#DIV/0!</v>
      </c>
      <c r="E23" s="7">
        <f t="shared" si="12"/>
        <v>1.0601948317928436</v>
      </c>
      <c r="F23" s="7" t="e">
        <f t="shared" si="12"/>
        <v>#DIV/0!</v>
      </c>
      <c r="G23" s="7">
        <f t="shared" si="12"/>
        <v>1.0676774019915674</v>
      </c>
      <c r="H23" s="7">
        <f t="shared" si="12"/>
        <v>0.92759362121483635</v>
      </c>
      <c r="I23" s="7">
        <f>+I21/I24</f>
        <v>1.2729470778224852</v>
      </c>
      <c r="J23" s="7" t="e">
        <f t="shared" ref="J23:N23" si="13">+J21/J24</f>
        <v>#DIV/0!</v>
      </c>
      <c r="K23" s="7">
        <f t="shared" si="13"/>
        <v>0.77467256797037265</v>
      </c>
      <c r="L23" s="7">
        <f t="shared" si="13"/>
        <v>1.3295356371490274</v>
      </c>
      <c r="M23" s="7" t="e">
        <f t="shared" si="13"/>
        <v>#DIV/0!</v>
      </c>
      <c r="N23" s="7" t="e">
        <f t="shared" si="13"/>
        <v>#DIV/0!</v>
      </c>
      <c r="O23" s="4"/>
      <c r="P23" s="4" t="e">
        <f t="shared" ref="P23:T23" si="14">+P21/P24</f>
        <v>#DIV/0!</v>
      </c>
      <c r="Q23" s="4" t="e">
        <f t="shared" si="14"/>
        <v>#DIV/0!</v>
      </c>
      <c r="R23" s="4" t="e">
        <f t="shared" si="14"/>
        <v>#DIV/0!</v>
      </c>
      <c r="S23" s="4">
        <f t="shared" si="14"/>
        <v>4.4039358495981622</v>
      </c>
      <c r="T23" s="4">
        <f t="shared" si="14"/>
        <v>4.1277675524025703</v>
      </c>
      <c r="U23" s="4">
        <f>+U21/U24</f>
        <v>4.4249581450611171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2:70" x14ac:dyDescent="0.2">
      <c r="B24" s="2" t="s">
        <v>2</v>
      </c>
      <c r="C24" s="4"/>
      <c r="D24" s="4"/>
      <c r="E24" s="4">
        <v>56.151000000000003</v>
      </c>
      <c r="F24" s="4"/>
      <c r="G24" s="4">
        <v>55.734999999999999</v>
      </c>
      <c r="H24" s="4">
        <v>55.81</v>
      </c>
      <c r="I24" s="4">
        <v>55.420999999999999</v>
      </c>
      <c r="J24" s="4"/>
      <c r="K24" s="4">
        <v>55.354999999999997</v>
      </c>
      <c r="L24" s="4">
        <v>55.56</v>
      </c>
      <c r="M24" s="4"/>
      <c r="N24" s="4"/>
      <c r="O24" s="4"/>
      <c r="P24" s="4"/>
      <c r="Q24" s="4"/>
      <c r="R24" s="4"/>
      <c r="S24" s="4">
        <v>55.744</v>
      </c>
      <c r="T24" s="4">
        <v>55.960999999999999</v>
      </c>
      <c r="U24" s="4">
        <v>55.548999999999999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2:70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2:70" x14ac:dyDescent="0.2">
      <c r="B26" s="2" t="s">
        <v>40</v>
      </c>
      <c r="C26" s="4"/>
      <c r="D26" s="4"/>
      <c r="E26" s="4"/>
      <c r="F26" s="4"/>
      <c r="G26" s="8" t="e">
        <f>+G6/C6-1</f>
        <v>#DIV/0!</v>
      </c>
      <c r="H26" s="8" t="e">
        <f>+H6/D6-1</f>
        <v>#DIV/0!</v>
      </c>
      <c r="I26" s="8">
        <f>+I6/E6-1</f>
        <v>4.7105037888448109E-2</v>
      </c>
      <c r="J26" s="8" t="e">
        <f>+J6/F6-1</f>
        <v>#DIV/0!</v>
      </c>
      <c r="K26" s="8">
        <f t="shared" ref="K26:N26" si="15">+K6/G6-1</f>
        <v>2.7418086180999168E-3</v>
      </c>
      <c r="L26" s="8">
        <f t="shared" si="15"/>
        <v>6.6807730286359002E-2</v>
      </c>
      <c r="M26" s="8">
        <f t="shared" si="15"/>
        <v>-1</v>
      </c>
      <c r="N26" s="8" t="e">
        <f t="shared" si="15"/>
        <v>#DIV/0!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2:70" x14ac:dyDescent="0.2">
      <c r="B27" s="2" t="s">
        <v>41</v>
      </c>
      <c r="C27" s="4"/>
      <c r="D27" s="4"/>
      <c r="E27" s="4"/>
      <c r="F27" s="4"/>
      <c r="G27" s="8" t="e">
        <f>+G7/C7-1</f>
        <v>#DIV/0!</v>
      </c>
      <c r="H27" s="8" t="e">
        <f>+H7/D7-1</f>
        <v>#DIV/0!</v>
      </c>
      <c r="I27" s="8">
        <f>+I7/E7-1</f>
        <v>-5.4958208092096839E-2</v>
      </c>
      <c r="J27" s="8" t="e">
        <f>+J7/F7-1</f>
        <v>#DIV/0!</v>
      </c>
      <c r="K27" s="8">
        <f t="shared" ref="K27:N27" si="16">+K7/G7-1</f>
        <v>-6.9329195134742894E-2</v>
      </c>
      <c r="L27" s="8">
        <f t="shared" si="16"/>
        <v>0.16453717425091274</v>
      </c>
      <c r="M27" s="8">
        <f t="shared" si="16"/>
        <v>-1</v>
      </c>
      <c r="N27" s="8" t="e">
        <f t="shared" si="16"/>
        <v>#DIV/0!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2:70" x14ac:dyDescent="0.2">
      <c r="B28" s="2" t="s">
        <v>37</v>
      </c>
      <c r="C28" s="4"/>
      <c r="D28" s="4"/>
      <c r="E28" s="4"/>
      <c r="F28" s="4"/>
      <c r="G28" s="8" t="e">
        <f>+G8/C8-1</f>
        <v>#DIV/0!</v>
      </c>
      <c r="H28" s="8" t="e">
        <f>+H8/D8-1</f>
        <v>#DIV/0!</v>
      </c>
      <c r="I28" s="8">
        <f>+I8/E8-1</f>
        <v>4.4018635035396381E-2</v>
      </c>
      <c r="J28" s="8" t="e">
        <f>+J8/F8-1</f>
        <v>#DIV/0!</v>
      </c>
      <c r="K28" s="8">
        <f t="shared" ref="K28:N28" si="17">+K8/G8-1</f>
        <v>2.6256794971354802E-2</v>
      </c>
      <c r="L28" s="8">
        <f t="shared" si="17"/>
        <v>7.4628708546401246E-2</v>
      </c>
      <c r="M28" s="8">
        <f t="shared" si="17"/>
        <v>-1</v>
      </c>
      <c r="N28" s="8" t="e">
        <f t="shared" si="17"/>
        <v>#DIV/0!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2:70" x14ac:dyDescent="0.2">
      <c r="B29" s="2" t="s">
        <v>38</v>
      </c>
      <c r="C29" s="4"/>
      <c r="D29" s="4"/>
      <c r="E29" s="4"/>
      <c r="F29" s="4"/>
      <c r="G29" s="8" t="e">
        <f>+G9/C9-1</f>
        <v>#DIV/0!</v>
      </c>
      <c r="H29" s="8" t="e">
        <f>+H9/D9-1</f>
        <v>#DIV/0!</v>
      </c>
      <c r="I29" s="8">
        <f>+I9/E9-1</f>
        <v>-2.7323376292500479E-2</v>
      </c>
      <c r="J29" s="8" t="e">
        <f>+J9/F9-1</f>
        <v>#DIV/0!</v>
      </c>
      <c r="K29" s="8">
        <f t="shared" ref="K29:N31" si="18">+K9/G9-1</f>
        <v>-8.9057295060676389E-2</v>
      </c>
      <c r="L29" s="8">
        <f t="shared" si="18"/>
        <v>-5.5174302192254387E-2</v>
      </c>
      <c r="M29" s="8">
        <f t="shared" si="18"/>
        <v>-1</v>
      </c>
      <c r="N29" s="8" t="e">
        <f t="shared" si="18"/>
        <v>#DIV/0!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2:70" x14ac:dyDescent="0.2">
      <c r="B30" s="12" t="s">
        <v>59</v>
      </c>
      <c r="C30" s="4"/>
      <c r="D30" s="4"/>
      <c r="E30" s="4"/>
      <c r="F30" s="4"/>
      <c r="G30" s="14" t="e">
        <f t="shared" ref="G30:J31" si="19">+G10/C10-1</f>
        <v>#DIV/0!</v>
      </c>
      <c r="H30" s="14" t="e">
        <f t="shared" ref="H30" si="20">+H10/D10-1</f>
        <v>#DIV/0!</v>
      </c>
      <c r="I30" s="14" t="e">
        <f t="shared" ref="I30" si="21">+I10/E10-1</f>
        <v>#DIV/0!</v>
      </c>
      <c r="J30" s="14" t="e">
        <f t="shared" ref="J30" si="22">+J10/F10-1</f>
        <v>#DIV/0!</v>
      </c>
      <c r="K30" s="14" t="e">
        <f t="shared" si="18"/>
        <v>#DIV/0!</v>
      </c>
      <c r="L30" s="14" t="e">
        <f t="shared" si="18"/>
        <v>#DIV/0!</v>
      </c>
      <c r="M30" s="14" t="e">
        <f t="shared" si="18"/>
        <v>#DIV/0!</v>
      </c>
      <c r="N30" s="14" t="e">
        <f t="shared" si="18"/>
        <v>#DIV/0!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2:70" x14ac:dyDescent="0.2">
      <c r="B31" s="5" t="s">
        <v>39</v>
      </c>
      <c r="C31" s="6"/>
      <c r="D31" s="6"/>
      <c r="E31" s="6"/>
      <c r="F31" s="6"/>
      <c r="G31" s="13" t="e">
        <f t="shared" si="19"/>
        <v>#DIV/0!</v>
      </c>
      <c r="H31" s="13" t="e">
        <f t="shared" si="19"/>
        <v>#DIV/0!</v>
      </c>
      <c r="I31" s="13">
        <f t="shared" ref="I31" si="23">+I11/E11-1</f>
        <v>2.39160326336052E-2</v>
      </c>
      <c r="J31" s="13" t="e">
        <f t="shared" si="19"/>
        <v>#DIV/0!</v>
      </c>
      <c r="K31" s="13">
        <f t="shared" si="18"/>
        <v>-1.3151099014261702E-2</v>
      </c>
      <c r="L31" s="13">
        <f t="shared" si="18"/>
        <v>8.4628718499649036E-2</v>
      </c>
      <c r="M31" s="13">
        <f t="shared" si="18"/>
        <v>-1</v>
      </c>
      <c r="N31" s="13" t="e">
        <f t="shared" si="18"/>
        <v>#DIV/0!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2:70" x14ac:dyDescent="0.2">
      <c r="B32" s="2" t="s">
        <v>42</v>
      </c>
      <c r="C32" s="8" t="e">
        <f t="shared" ref="C32:H32" si="24">+C13/C11</f>
        <v>#DIV/0!</v>
      </c>
      <c r="D32" s="8" t="e">
        <f t="shared" si="24"/>
        <v>#DIV/0!</v>
      </c>
      <c r="E32" s="8">
        <f t="shared" si="24"/>
        <v>0.41474165062486629</v>
      </c>
      <c r="F32" s="8" t="e">
        <f t="shared" si="24"/>
        <v>#DIV/0!</v>
      </c>
      <c r="G32" s="8">
        <f t="shared" si="24"/>
        <v>0.45174761803669827</v>
      </c>
      <c r="H32" s="8">
        <f t="shared" si="24"/>
        <v>0.44712620572155454</v>
      </c>
      <c r="I32" s="8">
        <f>+I13/I11</f>
        <v>0.44690044972052861</v>
      </c>
      <c r="J32" s="8" t="e">
        <f>+J13/J11</f>
        <v>#DIV/0!</v>
      </c>
      <c r="K32" s="8">
        <f t="shared" ref="K32:N32" si="25">+K13/K11</f>
        <v>0.47461153538042161</v>
      </c>
      <c r="L32" s="8">
        <f t="shared" si="25"/>
        <v>0.46309583309912966</v>
      </c>
      <c r="M32" s="8" t="e">
        <f t="shared" si="25"/>
        <v>#DIV/0!</v>
      </c>
      <c r="N32" s="8" t="e">
        <f t="shared" si="25"/>
        <v>#DIV/0!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2:70" x14ac:dyDescent="0.2">
      <c r="B33" s="2" t="s">
        <v>43</v>
      </c>
      <c r="C33" s="8" t="e">
        <f t="shared" ref="C33:H33" si="26">+C15/C11</f>
        <v>#DIV/0!</v>
      </c>
      <c r="D33" s="8" t="e">
        <f t="shared" si="26"/>
        <v>#DIV/0!</v>
      </c>
      <c r="E33" s="8">
        <f t="shared" si="26"/>
        <v>0.13059858832156931</v>
      </c>
      <c r="F33" s="8" t="e">
        <f t="shared" si="26"/>
        <v>#DIV/0!</v>
      </c>
      <c r="G33" s="8">
        <f t="shared" si="26"/>
        <v>0.13376066615758506</v>
      </c>
      <c r="H33" s="8">
        <f t="shared" si="26"/>
        <v>0.1239796473212962</v>
      </c>
      <c r="I33" s="8">
        <f>+I15/I11</f>
        <v>0.14670528235108035</v>
      </c>
      <c r="J33" s="8" t="e">
        <f>+J15/J11</f>
        <v>#DIV/0!</v>
      </c>
      <c r="K33" s="8">
        <f t="shared" ref="K33:N33" si="27">+K15/K11</f>
        <v>0.11767359500145286</v>
      </c>
      <c r="L33" s="8">
        <f t="shared" si="27"/>
        <v>0.11931018033934968</v>
      </c>
      <c r="M33" s="8" t="e">
        <f t="shared" si="27"/>
        <v>#DIV/0!</v>
      </c>
      <c r="N33" s="8" t="e">
        <f t="shared" si="27"/>
        <v>#DIV/0!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2:70" x14ac:dyDescent="0.2">
      <c r="B34" s="2" t="s">
        <v>44</v>
      </c>
      <c r="C34" s="8" t="e">
        <f t="shared" ref="C34:H34" si="28">+C20/C19</f>
        <v>#DIV/0!</v>
      </c>
      <c r="D34" s="8" t="e">
        <f t="shared" si="28"/>
        <v>#DIV/0!</v>
      </c>
      <c r="E34" s="8">
        <f t="shared" si="28"/>
        <v>0.17579055214044423</v>
      </c>
      <c r="F34" s="8" t="e">
        <f t="shared" si="28"/>
        <v>#DIV/0!</v>
      </c>
      <c r="G34" s="8">
        <f t="shared" si="28"/>
        <v>0.20317354043920727</v>
      </c>
      <c r="H34" s="8">
        <f t="shared" si="28"/>
        <v>0.19683194737495338</v>
      </c>
      <c r="I34" s="8">
        <f>+I20/I19</f>
        <v>0.18698212577645135</v>
      </c>
      <c r="J34" s="8" t="e">
        <f>+J20/J19</f>
        <v>#DIV/0!</v>
      </c>
      <c r="K34" s="8">
        <f t="shared" ref="K34:N34" si="29">+K20/K19</f>
        <v>0.2333053226296688</v>
      </c>
      <c r="L34" s="8">
        <f t="shared" si="29"/>
        <v>0.24399754375191901</v>
      </c>
      <c r="M34" s="8" t="e">
        <f t="shared" si="29"/>
        <v>#DIV/0!</v>
      </c>
      <c r="N34" s="8" t="e">
        <f t="shared" si="29"/>
        <v>#DIV/0!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2:70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2:70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2:70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2:70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2:70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2:70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2:70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2:70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2:70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2:70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2:70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2:70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2:70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2:70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3:70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3:70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3:70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3:70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3:70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3:70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3:70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3:70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3:70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3:70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3:70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3:70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3:70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3:70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3:70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3:70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3:70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3:70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3:70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3:70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3:70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3:70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3:70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3:70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3:70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3:70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3:70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3:70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3:70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3:70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3:70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3:70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3:70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3:70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3:70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3:70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3:70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3:70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3:70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3:70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3:70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</row>
    <row r="90" spans="3:70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3:70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3:70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3:70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3:70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</row>
    <row r="95" spans="3:70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</row>
    <row r="96" spans="3:70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</row>
    <row r="97" spans="3:70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</row>
    <row r="98" spans="3:70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</row>
    <row r="99" spans="3:70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</row>
    <row r="100" spans="3:70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3:70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3:70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</row>
    <row r="103" spans="3:70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</row>
    <row r="104" spans="3:70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</row>
    <row r="105" spans="3:70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</row>
    <row r="106" spans="3:70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3:70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3:70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</row>
    <row r="109" spans="3:70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</row>
    <row r="110" spans="3:70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</row>
    <row r="111" spans="3:70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</row>
    <row r="112" spans="3:70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</row>
    <row r="113" spans="3:70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</row>
    <row r="114" spans="3:70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</row>
    <row r="115" spans="3:70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</row>
    <row r="116" spans="3:70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</row>
    <row r="117" spans="3:70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</row>
    <row r="118" spans="3:70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</row>
    <row r="119" spans="3:70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</row>
    <row r="120" spans="3:70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3:70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3:70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3:70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3:70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</row>
    <row r="125" spans="3:70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</row>
    <row r="126" spans="3:70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</row>
    <row r="127" spans="3:70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</row>
    <row r="128" spans="3:70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</row>
    <row r="129" spans="3:70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</row>
    <row r="130" spans="3:70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</row>
    <row r="131" spans="3:70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</row>
    <row r="132" spans="3:70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3:70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</row>
    <row r="134" spans="3:70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</row>
    <row r="135" spans="3:70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</row>
    <row r="136" spans="3:70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3:70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</row>
    <row r="138" spans="3:70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3:70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</row>
    <row r="140" spans="3:70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</row>
    <row r="141" spans="3:70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</row>
    <row r="142" spans="3:70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</row>
    <row r="143" spans="3:70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</row>
    <row r="144" spans="3:70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3:70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3:70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3:70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3:70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3:70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</row>
    <row r="150" spans="3:70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3:70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3:70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3:70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3:70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3:70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3:70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3:70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3:70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3:70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3:70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3:70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3:70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</row>
    <row r="163" spans="3:70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</row>
    <row r="164" spans="3:70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</row>
    <row r="165" spans="3:70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</row>
    <row r="166" spans="3:70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</row>
    <row r="167" spans="3:70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</row>
    <row r="168" spans="3:70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</row>
    <row r="169" spans="3:70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</row>
    <row r="170" spans="3:70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</row>
    <row r="171" spans="3:70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</row>
    <row r="172" spans="3:70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</row>
    <row r="173" spans="3:70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</row>
    <row r="174" spans="3:70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3:70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3:70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</row>
    <row r="177" spans="3:70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</row>
    <row r="178" spans="3:70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</row>
    <row r="179" spans="3:70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</row>
    <row r="180" spans="3:70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</row>
    <row r="181" spans="3:70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</row>
    <row r="182" spans="3:70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</row>
    <row r="183" spans="3:70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</row>
    <row r="184" spans="3:70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</row>
    <row r="185" spans="3:70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</row>
    <row r="186" spans="3:70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</row>
    <row r="187" spans="3:70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</row>
    <row r="188" spans="3:70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3:70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3:70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3:70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3:70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</row>
    <row r="193" spans="3:70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</row>
    <row r="194" spans="3:70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</row>
    <row r="195" spans="3:70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</row>
    <row r="196" spans="3:70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</row>
    <row r="197" spans="3:70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</row>
    <row r="198" spans="3:70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</row>
    <row r="199" spans="3:70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</row>
    <row r="200" spans="3:70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</row>
    <row r="201" spans="3:70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</row>
    <row r="202" spans="3:70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</row>
    <row r="203" spans="3:70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</row>
    <row r="204" spans="3:70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3:70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3:70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</row>
    <row r="207" spans="3:70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</row>
    <row r="208" spans="3:70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</row>
    <row r="209" spans="3:70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</row>
    <row r="210" spans="3:70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</row>
    <row r="211" spans="3:70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</row>
    <row r="212" spans="3:70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</row>
    <row r="213" spans="3:70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</row>
    <row r="214" spans="3:70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</row>
    <row r="215" spans="3:70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</row>
    <row r="216" spans="3:70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</row>
    <row r="217" spans="3:70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</row>
    <row r="218" spans="3:70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</row>
    <row r="219" spans="3:70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</row>
    <row r="220" spans="3:70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</row>
    <row r="221" spans="3:70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</row>
    <row r="222" spans="3:70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</row>
    <row r="223" spans="3:70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</row>
    <row r="224" spans="3:70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</row>
    <row r="225" spans="3:70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</row>
    <row r="226" spans="3:70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</row>
    <row r="227" spans="3:70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</row>
    <row r="228" spans="3:70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</row>
    <row r="229" spans="3:70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</row>
    <row r="230" spans="3:70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</row>
    <row r="231" spans="3:70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</row>
    <row r="232" spans="3:70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</row>
    <row r="233" spans="3:70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</row>
    <row r="234" spans="3:70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</row>
    <row r="235" spans="3:70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</row>
    <row r="236" spans="3:70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</row>
    <row r="237" spans="3:70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</row>
    <row r="238" spans="3:70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</row>
    <row r="239" spans="3:70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</row>
    <row r="240" spans="3:70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</row>
    <row r="241" spans="3:70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</row>
    <row r="242" spans="3:70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</row>
    <row r="243" spans="3:70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</row>
    <row r="244" spans="3:70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</row>
    <row r="245" spans="3:70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</row>
    <row r="246" spans="3:70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</row>
    <row r="247" spans="3:70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</row>
    <row r="248" spans="3:70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</row>
    <row r="249" spans="3:70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</row>
    <row r="250" spans="3:70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</row>
    <row r="251" spans="3:70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</row>
    <row r="252" spans="3:70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</row>
    <row r="253" spans="3:70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</row>
    <row r="254" spans="3:70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</row>
    <row r="255" spans="3:70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</row>
    <row r="256" spans="3:70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</row>
    <row r="257" spans="3:70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</row>
    <row r="258" spans="3:70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</row>
    <row r="259" spans="3:70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</row>
    <row r="260" spans="3:70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</row>
    <row r="261" spans="3:70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</row>
    <row r="262" spans="3:70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</row>
    <row r="263" spans="3:70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</row>
    <row r="264" spans="3:70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</row>
    <row r="265" spans="3:70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</row>
    <row r="266" spans="3:70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</row>
    <row r="267" spans="3:70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</row>
    <row r="268" spans="3:70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</row>
    <row r="269" spans="3:70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</row>
    <row r="270" spans="3:70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</row>
    <row r="271" spans="3:70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</row>
    <row r="272" spans="3:70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</row>
    <row r="273" spans="3:70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</row>
    <row r="274" spans="3:70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</row>
    <row r="275" spans="3:70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</row>
    <row r="276" spans="3:70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</row>
    <row r="277" spans="3:70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</row>
    <row r="278" spans="3:70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</row>
    <row r="279" spans="3:70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</row>
    <row r="280" spans="3:70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</row>
    <row r="281" spans="3:70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</row>
    <row r="282" spans="3:70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</row>
    <row r="283" spans="3:70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</row>
    <row r="284" spans="3:70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</row>
    <row r="285" spans="3:70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</row>
    <row r="286" spans="3:70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</row>
    <row r="287" spans="3:70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</row>
    <row r="288" spans="3:70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</row>
    <row r="289" spans="3:70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</row>
    <row r="290" spans="3:70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</row>
    <row r="291" spans="3:70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</row>
    <row r="292" spans="3:70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</row>
    <row r="293" spans="3:70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</row>
    <row r="294" spans="3:70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</row>
    <row r="295" spans="3:70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</row>
    <row r="296" spans="3:70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</row>
    <row r="297" spans="3:70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</row>
    <row r="298" spans="3:70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</row>
    <row r="299" spans="3:70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</row>
    <row r="300" spans="3:70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</row>
    <row r="301" spans="3:70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</row>
    <row r="302" spans="3:70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</row>
    <row r="303" spans="3:70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</row>
    <row r="304" spans="3:70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</row>
    <row r="305" spans="3:70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</row>
    <row r="306" spans="3:70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</row>
    <row r="307" spans="3:70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</row>
    <row r="308" spans="3:70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</row>
    <row r="309" spans="3:70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</row>
    <row r="310" spans="3:70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</row>
    <row r="311" spans="3:70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</row>
    <row r="312" spans="3:70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</row>
    <row r="313" spans="3:70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</row>
    <row r="314" spans="3:70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</row>
    <row r="315" spans="3:70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</row>
    <row r="316" spans="3:70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</row>
    <row r="317" spans="3:70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</row>
    <row r="318" spans="3:70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</row>
    <row r="319" spans="3:70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</row>
    <row r="320" spans="3:70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</row>
    <row r="321" spans="3:70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</row>
    <row r="322" spans="3:70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</row>
    <row r="323" spans="3:70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</row>
    <row r="324" spans="3:70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</row>
    <row r="325" spans="3:70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</row>
    <row r="326" spans="3:70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</row>
    <row r="327" spans="3:70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</row>
    <row r="328" spans="3:70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</row>
    <row r="329" spans="3:70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</row>
    <row r="330" spans="3:70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</row>
    <row r="331" spans="3:70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</row>
    <row r="332" spans="3:70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</row>
    <row r="333" spans="3:70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</row>
    <row r="334" spans="3:70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</row>
    <row r="335" spans="3:70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</row>
    <row r="336" spans="3:70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</row>
    <row r="337" spans="3:70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</row>
    <row r="338" spans="3:70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</row>
    <row r="339" spans="3:70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</row>
    <row r="340" spans="3:70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</row>
    <row r="341" spans="3:70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</row>
    <row r="342" spans="3:70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</row>
    <row r="343" spans="3:70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</row>
    <row r="344" spans="3:70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</row>
    <row r="345" spans="3:70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</row>
    <row r="346" spans="3:70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</row>
    <row r="347" spans="3:70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</row>
    <row r="348" spans="3:70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</row>
    <row r="349" spans="3:70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</row>
    <row r="350" spans="3:70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</row>
    <row r="351" spans="3:70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</row>
    <row r="352" spans="3:70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</row>
    <row r="353" spans="3:70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</row>
    <row r="354" spans="3:70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</row>
    <row r="355" spans="3:70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</row>
    <row r="356" spans="3:70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</row>
    <row r="357" spans="3:70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</row>
    <row r="358" spans="3:70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</row>
    <row r="359" spans="3:70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</row>
    <row r="360" spans="3:70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</row>
    <row r="361" spans="3:70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</row>
    <row r="362" spans="3:70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</row>
    <row r="363" spans="3:70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</row>
    <row r="364" spans="3:70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</row>
    <row r="365" spans="3:70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</row>
    <row r="366" spans="3:70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</row>
    <row r="367" spans="3:70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</row>
    <row r="368" spans="3:70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</row>
    <row r="369" spans="3:70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</row>
    <row r="370" spans="3:70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</row>
    <row r="371" spans="3:70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</row>
    <row r="372" spans="3:70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</row>
    <row r="373" spans="3:70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</row>
    <row r="374" spans="3:70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</row>
    <row r="375" spans="3:70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</row>
    <row r="376" spans="3:70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</row>
    <row r="377" spans="3:70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</row>
    <row r="378" spans="3:70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</row>
    <row r="379" spans="3:70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</row>
    <row r="380" spans="3:70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</row>
    <row r="381" spans="3:70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</row>
    <row r="382" spans="3:70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</row>
    <row r="383" spans="3:70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</row>
    <row r="384" spans="3:70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</row>
    <row r="385" spans="3:70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</row>
    <row r="386" spans="3:70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</row>
    <row r="387" spans="3:70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</row>
    <row r="388" spans="3:70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</row>
    <row r="389" spans="3:70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</row>
    <row r="390" spans="3:70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</row>
    <row r="391" spans="3:70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</row>
    <row r="392" spans="3:70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</row>
    <row r="393" spans="3:70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</row>
    <row r="394" spans="3:70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</row>
    <row r="395" spans="3:70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</row>
    <row r="396" spans="3:70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</row>
    <row r="397" spans="3:70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</row>
    <row r="398" spans="3:70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</row>
    <row r="399" spans="3:70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</row>
    <row r="400" spans="3:70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</row>
    <row r="401" spans="3:70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</row>
    <row r="402" spans="3:70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</row>
    <row r="403" spans="3:70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</row>
    <row r="404" spans="3:70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</row>
    <row r="405" spans="3:70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</row>
    <row r="406" spans="3:70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</row>
    <row r="407" spans="3:70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</row>
    <row r="408" spans="3:70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</row>
    <row r="409" spans="3:70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</row>
    <row r="410" spans="3:70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</row>
    <row r="411" spans="3:70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</row>
    <row r="412" spans="3:70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</row>
    <row r="413" spans="3:70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</row>
    <row r="414" spans="3:70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</row>
    <row r="415" spans="3:70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</row>
    <row r="416" spans="3:70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</row>
    <row r="417" spans="3:70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</row>
    <row r="418" spans="3:70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</row>
    <row r="419" spans="3:70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</row>
    <row r="420" spans="3:70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</row>
    <row r="421" spans="3:70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</row>
    <row r="422" spans="3:70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</row>
    <row r="423" spans="3:70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</row>
    <row r="424" spans="3:70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</row>
    <row r="425" spans="3:70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</row>
    <row r="426" spans="3:70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</row>
    <row r="427" spans="3:70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</row>
    <row r="428" spans="3:70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</row>
    <row r="429" spans="3:70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</row>
    <row r="430" spans="3:70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</row>
    <row r="431" spans="3:70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</row>
    <row r="432" spans="3:70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</row>
    <row r="433" spans="3:70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</row>
    <row r="434" spans="3:70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</row>
    <row r="435" spans="3:70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</row>
    <row r="436" spans="3:70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</row>
    <row r="437" spans="3:70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</row>
    <row r="438" spans="3:70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</row>
    <row r="439" spans="3:70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</row>
    <row r="440" spans="3:70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</row>
    <row r="441" spans="3:70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</row>
    <row r="442" spans="3:70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</row>
    <row r="443" spans="3:70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</row>
    <row r="444" spans="3:70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</row>
    <row r="445" spans="3:70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</row>
    <row r="446" spans="3:70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</row>
    <row r="447" spans="3:70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</row>
    <row r="448" spans="3:70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</row>
    <row r="449" spans="3:70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</row>
    <row r="450" spans="3:70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</row>
    <row r="451" spans="3:70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</row>
    <row r="452" spans="3:70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</row>
    <row r="453" spans="3:70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</row>
    <row r="454" spans="3:70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</row>
    <row r="455" spans="3:70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</row>
    <row r="456" spans="3:70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</row>
    <row r="457" spans="3:70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</row>
    <row r="458" spans="3:70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</row>
    <row r="459" spans="3:70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</row>
    <row r="460" spans="3:70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</row>
    <row r="461" spans="3:70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</row>
    <row r="462" spans="3:70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</row>
    <row r="463" spans="3:70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</row>
    <row r="464" spans="3:70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</row>
    <row r="465" spans="3:70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</row>
    <row r="466" spans="3:70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</row>
    <row r="467" spans="3:70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</row>
    <row r="468" spans="3:70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</row>
    <row r="469" spans="3:70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</row>
    <row r="470" spans="3:70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</row>
    <row r="471" spans="3:70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</row>
    <row r="472" spans="3:70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</row>
    <row r="473" spans="3:70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</row>
    <row r="474" spans="3:70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</row>
    <row r="475" spans="3:70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</row>
    <row r="476" spans="3:70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</row>
    <row r="477" spans="3:70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</row>
    <row r="478" spans="3:70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</row>
    <row r="479" spans="3:70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</row>
    <row r="480" spans="3:70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</row>
    <row r="481" spans="3:70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</row>
    <row r="482" spans="3:70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</row>
    <row r="483" spans="3:70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</row>
    <row r="484" spans="3:70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</row>
    <row r="485" spans="3:70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</row>
  </sheetData>
  <hyperlinks>
    <hyperlink ref="A1" location="Main!A1" display="Main" xr:uid="{D5542A03-8F3C-420A-91A4-1F98A22C6A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2025-02-02T12:50:28Z</dcterms:created>
  <dcterms:modified xsi:type="dcterms:W3CDTF">2025-09-30T09:45:51Z</dcterms:modified>
</cp:coreProperties>
</file>