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41576F2-D816-47DA-A24B-E2E4EC0AB332}" xr6:coauthVersionLast="47" xr6:coauthVersionMax="47" xr10:uidLastSave="{00000000-0000-0000-0000-000000000000}"/>
  <bookViews>
    <workbookView xWindow="-120" yWindow="-120" windowWidth="38640" windowHeight="21060" xr2:uid="{DF50D29F-39ED-44A4-A31B-9A6FDD6937A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3" i="1"/>
  <c r="H32" i="2"/>
  <c r="F32" i="2"/>
  <c r="D32" i="2"/>
  <c r="C32" i="2"/>
  <c r="G32" i="2"/>
  <c r="G30" i="2"/>
  <c r="H28" i="2"/>
  <c r="G28" i="2"/>
  <c r="F28" i="2"/>
  <c r="D28" i="2"/>
  <c r="C28" i="2"/>
  <c r="H26" i="2"/>
  <c r="F26" i="2"/>
  <c r="E26" i="2"/>
  <c r="E28" i="2" s="1"/>
  <c r="E30" i="2" s="1"/>
  <c r="E32" i="2" s="1"/>
  <c r="D26" i="2"/>
  <c r="C26" i="2"/>
  <c r="G26" i="2"/>
  <c r="H22" i="2"/>
  <c r="G22" i="2"/>
  <c r="F22" i="2"/>
  <c r="D22" i="2"/>
  <c r="C22" i="2"/>
  <c r="E22" i="2"/>
  <c r="H17" i="2"/>
  <c r="F17" i="2"/>
  <c r="E17" i="2"/>
  <c r="D17" i="2"/>
  <c r="C17" i="2"/>
  <c r="G17" i="2"/>
  <c r="H6" i="1"/>
  <c r="H6" i="2"/>
  <c r="F6" i="2"/>
  <c r="E6" i="2"/>
  <c r="D6" i="2"/>
  <c r="C6" i="2"/>
  <c r="G6" i="2"/>
  <c r="H15" i="2"/>
  <c r="F15" i="2"/>
  <c r="E15" i="2"/>
  <c r="E11" i="2" s="1"/>
  <c r="D15" i="2"/>
  <c r="C15" i="2"/>
  <c r="G15" i="2"/>
  <c r="G9" i="2" s="1"/>
  <c r="H8" i="1" l="1"/>
  <c r="G11" i="2"/>
  <c r="E8" i="2"/>
  <c r="E9" i="2"/>
  <c r="E10" i="2"/>
  <c r="G10" i="2"/>
  <c r="G8" i="2"/>
</calcChain>
</file>

<file path=xl/sharedStrings.xml><?xml version="1.0" encoding="utf-8"?>
<sst xmlns="http://schemas.openxmlformats.org/spreadsheetml/2006/main" count="62" uniqueCount="60">
  <si>
    <t>IR</t>
  </si>
  <si>
    <t>numbers in mio RMB</t>
  </si>
  <si>
    <t>Li Nuing Corporation</t>
  </si>
  <si>
    <t>Shares</t>
  </si>
  <si>
    <t>MC</t>
  </si>
  <si>
    <t>Cash</t>
  </si>
  <si>
    <t>Debt</t>
  </si>
  <si>
    <t>EV</t>
  </si>
  <si>
    <t>Main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</si>
  <si>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</si>
  <si>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</si>
  <si>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</si>
  <si>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</si>
  <si>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</si>
  <si>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</si>
  <si>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</si>
  <si>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</si>
  <si>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</si>
  <si>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</si>
  <si>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</si>
  <si>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</si>
  <si>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</si>
  <si>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Footwear</t>
  </si>
  <si>
    <t>Appereal</t>
  </si>
  <si>
    <t>Equipment &amp; accessoires</t>
  </si>
  <si>
    <t>Revenue</t>
  </si>
  <si>
    <t>Sales to franchised distributors</t>
  </si>
  <si>
    <t>Sales from direct operation</t>
  </si>
  <si>
    <t>Sales from ecommerce</t>
  </si>
  <si>
    <t>Other</t>
  </si>
  <si>
    <t>Running: shoe IPS: Super Light, Rouge Rabbit, Feidian</t>
  </si>
  <si>
    <t>Basketball: Yushuai, Sonic, Speed, Premium</t>
  </si>
  <si>
    <t>Fitness: Airshell, Coolshell, Dynamic Shell</t>
  </si>
  <si>
    <t>Segments</t>
  </si>
  <si>
    <t>Badminton: Shadow 900NEW, AT-DRY, SEAMLESS, Blade Max</t>
  </si>
  <si>
    <t>Sport Casual: Rich Everyday, Twisted Branch Pattern</t>
  </si>
  <si>
    <t>Franchise Stores</t>
  </si>
  <si>
    <t>Directly Operated Stores</t>
  </si>
  <si>
    <t>LI-NING YOUNG</t>
  </si>
  <si>
    <t>Total Stores</t>
  </si>
  <si>
    <t>COGS</t>
  </si>
  <si>
    <t>Gross Profit</t>
  </si>
  <si>
    <t xml:space="preserve">Selling &amp; Distribution </t>
  </si>
  <si>
    <t>Administrative</t>
  </si>
  <si>
    <t>Provisions</t>
  </si>
  <si>
    <t>Other Income</t>
  </si>
  <si>
    <t>Operating Income</t>
  </si>
  <si>
    <t>Financial Income</t>
  </si>
  <si>
    <t>Financial Expense</t>
  </si>
  <si>
    <t>Equity Earnings of subsidaries</t>
  </si>
  <si>
    <t>Pretax Income</t>
  </si>
  <si>
    <t>Tax Expense</t>
  </si>
  <si>
    <t>Net Income</t>
  </si>
  <si>
    <t xml:space="preserve">Non-controlling Interest </t>
  </si>
  <si>
    <t>Net Income to Company</t>
  </si>
  <si>
    <t>Q224</t>
  </si>
  <si>
    <t>2331.HK</t>
  </si>
  <si>
    <t>Price RMB</t>
  </si>
  <si>
    <t>Price HKD</t>
  </si>
  <si>
    <t>RMB/HKD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</si>
</sst>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lining.com/en/global/index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75E0-97D3-447E-A1C4-1866A264D36E}">
  <dimension ref="A1:I18"/>
  <sheetViews>
    <sheetView tabSelected="1" zoomScale="200" zoomScaleNormal="200" workbookViewId="0">
      <selection activeCell="H2" sqref="H2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9" x14ac:dyDescent="0.2">
      <c r="A1" s="1" t="s">
        <v>2</v>
      </c>
    </row>
    <row r="2" spans="1:9" x14ac:dyDescent="0.2">
      <c r="A2" s="2" t="s">
        <v>1</v>
      </c>
      <c r="G2" s="2" t="s">
        <v>58</v>
      </c>
      <c r="H2" s="2">
        <v>16.02</v>
      </c>
    </row>
    <row r="3" spans="1:9" x14ac:dyDescent="0.2">
      <c r="G3" s="2" t="s">
        <v>57</v>
      </c>
      <c r="H3" s="3">
        <f>+H2*H10</f>
        <v>14.7384</v>
      </c>
    </row>
    <row r="4" spans="1:9" x14ac:dyDescent="0.2">
      <c r="G4" s="2" t="s">
        <v>3</v>
      </c>
      <c r="H4" s="4">
        <v>2575.1860000000001</v>
      </c>
      <c r="I4" s="5" t="s">
        <v>55</v>
      </c>
    </row>
    <row r="5" spans="1:9" x14ac:dyDescent="0.2">
      <c r="B5" s="6" t="s">
        <v>0</v>
      </c>
      <c r="G5" s="2" t="s">
        <v>4</v>
      </c>
      <c r="H5" s="4">
        <f>+H3*H4</f>
        <v>37954.121342400002</v>
      </c>
    </row>
    <row r="6" spans="1:9" x14ac:dyDescent="0.2">
      <c r="B6" s="2" t="s">
        <v>56</v>
      </c>
      <c r="G6" s="2" t="s">
        <v>5</v>
      </c>
      <c r="H6" s="4">
        <f>6146.726+6569.642+4841.169</f>
        <v>17557.536999999997</v>
      </c>
      <c r="I6" s="5" t="s">
        <v>55</v>
      </c>
    </row>
    <row r="7" spans="1:9" x14ac:dyDescent="0.2">
      <c r="G7" s="2" t="s">
        <v>6</v>
      </c>
      <c r="H7" s="4">
        <v>0</v>
      </c>
      <c r="I7" s="5" t="s">
        <v>55</v>
      </c>
    </row>
    <row r="8" spans="1:9" x14ac:dyDescent="0.2">
      <c r="G8" s="2" t="s">
        <v>7</v>
      </c>
      <c r="H8" s="4">
        <f>+H5-H6+H7</f>
        <v>20396.584342400005</v>
      </c>
    </row>
    <row r="10" spans="1:9" x14ac:dyDescent="0.2">
      <c r="G10" s="2" t="s">
        <v>59</v>
      </c>
      <c r="H10" s="2">
        <v>0.92</v>
      </c>
    </row>
    <row r="13" spans="1:9" x14ac:dyDescent="0.2">
      <c r="B13" s="2" t="s">
        <v>33</v>
      </c>
    </row>
    <row r="14" spans="1:9" x14ac:dyDescent="0.2">
      <c r="B14" s="2" t="s">
        <v>30</v>
      </c>
    </row>
    <row r="15" spans="1:9" x14ac:dyDescent="0.2">
      <c r="B15" s="2" t="s">
        <v>31</v>
      </c>
    </row>
    <row r="16" spans="1:9" x14ac:dyDescent="0.2">
      <c r="B16" s="2" t="s">
        <v>32</v>
      </c>
    </row>
    <row r="17" spans="2:2" x14ac:dyDescent="0.2">
      <c r="B17" s="2" t="s">
        <v>34</v>
      </c>
    </row>
    <row r="18" spans="2:2" x14ac:dyDescent="0.2">
      <c r="B18" s="2" t="s">
        <v>35</v>
      </c>
    </row>
  </sheetData>
  <hyperlinks>
    <hyperlink ref="B5" r:id="rId1" xr:uid="{A82D2E4A-940E-48AD-80A5-37CF920DA9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2FD8-7905-4AF1-8BBA-FE6DD3471B9B}">
  <dimension ref="A1:BI46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6.42578125" style="2" customWidth="1"/>
    <col min="3" max="16384" width="9.140625" style="2"/>
  </cols>
  <sheetData>
    <row r="1" spans="1:61" x14ac:dyDescent="0.2">
      <c r="A1" s="6" t="s">
        <v>8</v>
      </c>
    </row>
    <row r="2" spans="1:61" x14ac:dyDescent="0.2"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/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</row>
    <row r="3" spans="1:61" x14ac:dyDescent="0.2">
      <c r="B3" s="2" t="s">
        <v>36</v>
      </c>
      <c r="C3" s="4"/>
      <c r="D3" s="4"/>
      <c r="E3" s="4">
        <v>4742</v>
      </c>
      <c r="F3" s="4"/>
      <c r="G3" s="4">
        <v>4744</v>
      </c>
      <c r="H3" s="4"/>
      <c r="I3" s="4"/>
      <c r="J3" s="5"/>
      <c r="K3" s="5"/>
      <c r="L3" s="5"/>
      <c r="M3" s="5"/>
      <c r="N3" s="5"/>
      <c r="O3" s="5"/>
      <c r="P3" s="5"/>
    </row>
    <row r="4" spans="1:61" x14ac:dyDescent="0.2">
      <c r="B4" s="2" t="s">
        <v>37</v>
      </c>
      <c r="C4" s="4"/>
      <c r="D4" s="4"/>
      <c r="E4" s="4">
        <v>1498</v>
      </c>
      <c r="F4" s="4"/>
      <c r="G4" s="4">
        <v>1495</v>
      </c>
      <c r="H4" s="4"/>
      <c r="I4" s="4"/>
      <c r="J4" s="5"/>
      <c r="K4" s="5"/>
      <c r="L4" s="5"/>
      <c r="M4" s="5"/>
      <c r="N4" s="5"/>
      <c r="O4" s="5"/>
      <c r="P4" s="5"/>
    </row>
    <row r="5" spans="1:61" x14ac:dyDescent="0.2">
      <c r="B5" s="2" t="s">
        <v>38</v>
      </c>
      <c r="C5" s="4"/>
      <c r="D5" s="4"/>
      <c r="E5" s="4">
        <v>1428</v>
      </c>
      <c r="F5" s="4"/>
      <c r="G5" s="4">
        <v>1438</v>
      </c>
      <c r="H5" s="4"/>
      <c r="I5" s="4"/>
      <c r="J5" s="5"/>
      <c r="K5" s="5"/>
      <c r="L5" s="5"/>
      <c r="M5" s="5"/>
      <c r="N5" s="5"/>
      <c r="O5" s="5"/>
      <c r="P5" s="5"/>
    </row>
    <row r="6" spans="1:61" x14ac:dyDescent="0.2">
      <c r="B6" s="1" t="s">
        <v>39</v>
      </c>
      <c r="C6" s="7">
        <f t="shared" ref="C6:F6" si="0">+SUM(C3:C5)</f>
        <v>0</v>
      </c>
      <c r="D6" s="7">
        <f t="shared" si="0"/>
        <v>0</v>
      </c>
      <c r="E6" s="7">
        <f t="shared" si="0"/>
        <v>7668</v>
      </c>
      <c r="F6" s="7">
        <f t="shared" si="0"/>
        <v>0</v>
      </c>
      <c r="G6" s="7">
        <f>+SUM(G3:G5)</f>
        <v>7677</v>
      </c>
      <c r="H6" s="7">
        <f t="shared" ref="H6" si="1">+SUM(H3:H5)</f>
        <v>0</v>
      </c>
      <c r="I6" s="4"/>
      <c r="J6" s="5"/>
      <c r="K6" s="5"/>
      <c r="L6" s="5"/>
      <c r="M6" s="5"/>
      <c r="N6" s="5"/>
      <c r="O6" s="5"/>
      <c r="P6" s="5"/>
    </row>
    <row r="7" spans="1:61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61" x14ac:dyDescent="0.2">
      <c r="B8" s="2" t="s">
        <v>26</v>
      </c>
      <c r="C8" s="4"/>
      <c r="D8" s="4"/>
      <c r="E8" s="4">
        <f>48%*E15</f>
        <v>6729.0945599999986</v>
      </c>
      <c r="F8" s="4"/>
      <c r="G8" s="4">
        <f>46%*G15</f>
        <v>6598.83248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1" x14ac:dyDescent="0.2">
      <c r="B9" s="2" t="s">
        <v>27</v>
      </c>
      <c r="C9" s="4"/>
      <c r="D9" s="4"/>
      <c r="E9" s="4">
        <f>24.3%*E15</f>
        <v>3406.6041209999994</v>
      </c>
      <c r="F9" s="4"/>
      <c r="G9" s="4">
        <f>24.4%*G15</f>
        <v>3500.2502719999998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x14ac:dyDescent="0.2">
      <c r="B10" s="2" t="s">
        <v>28</v>
      </c>
      <c r="C10" s="4"/>
      <c r="D10" s="4"/>
      <c r="E10" s="4">
        <f>25.6%*E15</f>
        <v>3588.8504319999997</v>
      </c>
      <c r="F10" s="4"/>
      <c r="G10" s="4">
        <f>27.9%*G15</f>
        <v>4002.3353519999991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2">
      <c r="B11" s="2" t="s">
        <v>29</v>
      </c>
      <c r="C11" s="4"/>
      <c r="D11" s="4"/>
      <c r="E11" s="4">
        <f>2.1%*E15</f>
        <v>294.39788699999997</v>
      </c>
      <c r="F11" s="4"/>
      <c r="G11" s="4">
        <f>1.7%*G15</f>
        <v>243.86989599999998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2">
      <c r="B12" s="2" t="s">
        <v>22</v>
      </c>
      <c r="C12" s="4"/>
      <c r="D12" s="4"/>
      <c r="E12" s="4">
        <v>7514.6719999999996</v>
      </c>
      <c r="F12" s="4"/>
      <c r="G12" s="4">
        <v>7844.1589999999997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2">
      <c r="B13" s="2" t="s">
        <v>23</v>
      </c>
      <c r="C13" s="4"/>
      <c r="D13" s="4"/>
      <c r="E13" s="4">
        <v>5639.9110000000001</v>
      </c>
      <c r="F13" s="4"/>
      <c r="G13" s="4">
        <v>5375.2219999999998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2">
      <c r="B14" s="2" t="s">
        <v>24</v>
      </c>
      <c r="C14" s="4"/>
      <c r="D14" s="4"/>
      <c r="E14" s="4">
        <v>864.36400000000003</v>
      </c>
      <c r="F14" s="4"/>
      <c r="G14" s="4">
        <v>1125.9069999999999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2">
      <c r="B15" s="1" t="s">
        <v>25</v>
      </c>
      <c r="C15" s="7">
        <f t="shared" ref="C15:F15" si="2">+SUM(C12:C14)</f>
        <v>0</v>
      </c>
      <c r="D15" s="7">
        <f t="shared" si="2"/>
        <v>0</v>
      </c>
      <c r="E15" s="7">
        <f t="shared" si="2"/>
        <v>14018.946999999998</v>
      </c>
      <c r="F15" s="7">
        <f t="shared" si="2"/>
        <v>0</v>
      </c>
      <c r="G15" s="7">
        <f>+SUM(G12:G14)</f>
        <v>14345.287999999999</v>
      </c>
      <c r="H15" s="7">
        <f t="shared" ref="H15" si="3">+SUM(H12:H14)</f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2">
      <c r="B16" s="2" t="s">
        <v>40</v>
      </c>
      <c r="C16" s="4"/>
      <c r="D16" s="4"/>
      <c r="E16" s="4">
        <v>7180.183</v>
      </c>
      <c r="F16" s="4"/>
      <c r="G16" s="4">
        <v>7109.6859999999997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2:61" x14ac:dyDescent="0.2">
      <c r="B17" s="2" t="s">
        <v>41</v>
      </c>
      <c r="C17" s="4">
        <f t="shared" ref="C17:F17" si="4">+C15-C16</f>
        <v>0</v>
      </c>
      <c r="D17" s="4">
        <f t="shared" si="4"/>
        <v>0</v>
      </c>
      <c r="E17" s="4">
        <f t="shared" si="4"/>
        <v>6838.7639999999983</v>
      </c>
      <c r="F17" s="4">
        <f t="shared" si="4"/>
        <v>0</v>
      </c>
      <c r="G17" s="4">
        <f>+G15-G16</f>
        <v>7235.601999999999</v>
      </c>
      <c r="H17" s="4">
        <f t="shared" ref="H17" si="5">+H15-H16</f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2:61" x14ac:dyDescent="0.2">
      <c r="B18" s="2" t="s">
        <v>42</v>
      </c>
      <c r="C18" s="4"/>
      <c r="D18" s="4"/>
      <c r="E18" s="4">
        <v>3948.42</v>
      </c>
      <c r="F18" s="4"/>
      <c r="G18" s="4">
        <v>4326.8829999999998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2:61" x14ac:dyDescent="0.2">
      <c r="B19" s="2" t="s">
        <v>43</v>
      </c>
      <c r="C19" s="4"/>
      <c r="D19" s="4"/>
      <c r="E19" s="4">
        <v>590.75699999999995</v>
      </c>
      <c r="F19" s="4"/>
      <c r="G19" s="4">
        <v>680.29700000000003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2:61" x14ac:dyDescent="0.2">
      <c r="B20" s="2" t="s">
        <v>44</v>
      </c>
      <c r="C20" s="4"/>
      <c r="D20" s="4"/>
      <c r="E20" s="4">
        <v>10.805999999999999</v>
      </c>
      <c r="F20" s="4"/>
      <c r="G20" s="4">
        <v>-10.268000000000001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2:61" x14ac:dyDescent="0.2">
      <c r="B21" s="2" t="s">
        <v>45</v>
      </c>
      <c r="C21" s="4"/>
      <c r="D21" s="4"/>
      <c r="E21" s="4">
        <v>164.381</v>
      </c>
      <c r="F21" s="4"/>
      <c r="G21" s="4">
        <v>183.74100000000001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2:61" x14ac:dyDescent="0.2">
      <c r="B22" s="2" t="s">
        <v>46</v>
      </c>
      <c r="C22" s="4">
        <f t="shared" ref="C22:D22" si="6">+C17-SUM(C18:C19)+C20+C21</f>
        <v>0</v>
      </c>
      <c r="D22" s="4">
        <f t="shared" si="6"/>
        <v>0</v>
      </c>
      <c r="E22" s="4">
        <f>+E17-SUM(E18:E19)+E20+E21</f>
        <v>2474.7739999999985</v>
      </c>
      <c r="F22" s="4">
        <f t="shared" ref="F22:H22" si="7">+F17-SUM(F18:F19)+F20+F21</f>
        <v>0</v>
      </c>
      <c r="G22" s="4">
        <f t="shared" si="7"/>
        <v>2401.8949999999986</v>
      </c>
      <c r="H22" s="4">
        <f t="shared" si="7"/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2:61" x14ac:dyDescent="0.2">
      <c r="B23" s="2" t="s">
        <v>47</v>
      </c>
      <c r="C23" s="4"/>
      <c r="D23" s="4"/>
      <c r="E23" s="4">
        <v>305.07</v>
      </c>
      <c r="F23" s="4"/>
      <c r="G23" s="4">
        <v>221.238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2:61" x14ac:dyDescent="0.2">
      <c r="B24" s="2" t="s">
        <v>48</v>
      </c>
      <c r="C24" s="4"/>
      <c r="D24" s="4"/>
      <c r="E24" s="4">
        <v>81.366</v>
      </c>
      <c r="F24" s="4"/>
      <c r="G24" s="4">
        <v>120.863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2:61" x14ac:dyDescent="0.2">
      <c r="B25" s="2" t="s">
        <v>49</v>
      </c>
      <c r="C25" s="4"/>
      <c r="D25" s="4"/>
      <c r="E25" s="4">
        <v>101.873</v>
      </c>
      <c r="F25" s="4"/>
      <c r="G25" s="4">
        <v>110.86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2:61" x14ac:dyDescent="0.2">
      <c r="B26" s="2" t="s">
        <v>50</v>
      </c>
      <c r="C26" s="4">
        <f t="shared" ref="C26:F26" si="8">+C22+C23-C24+C25</f>
        <v>0</v>
      </c>
      <c r="D26" s="4">
        <f t="shared" si="8"/>
        <v>0</v>
      </c>
      <c r="E26" s="4">
        <f t="shared" si="8"/>
        <v>2800.3509999999987</v>
      </c>
      <c r="F26" s="4">
        <f t="shared" si="8"/>
        <v>0</v>
      </c>
      <c r="G26" s="4">
        <f>+G22+G23-G24+G25</f>
        <v>2613.1299999999987</v>
      </c>
      <c r="H26" s="4">
        <f t="shared" ref="H26" si="9">+H22+H23-H24+H25</f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2:61" x14ac:dyDescent="0.2">
      <c r="B27" s="2" t="s">
        <v>51</v>
      </c>
      <c r="C27" s="4"/>
      <c r="D27" s="4"/>
      <c r="E27" s="4">
        <v>679.51800000000003</v>
      </c>
      <c r="F27" s="4"/>
      <c r="G27" s="4">
        <v>661.09799999999996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2:61" x14ac:dyDescent="0.2">
      <c r="B28" s="2" t="s">
        <v>52</v>
      </c>
      <c r="C28" s="4">
        <f t="shared" ref="C28:D28" si="10">+C26-C27</f>
        <v>0</v>
      </c>
      <c r="D28" s="4">
        <f t="shared" si="10"/>
        <v>0</v>
      </c>
      <c r="E28" s="4">
        <f>+E26-E27</f>
        <v>2120.8329999999987</v>
      </c>
      <c r="F28" s="4">
        <f t="shared" ref="F28:H28" si="11">+F26-F27</f>
        <v>0</v>
      </c>
      <c r="G28" s="4">
        <f t="shared" si="11"/>
        <v>1952.0319999999988</v>
      </c>
      <c r="H28" s="4">
        <f t="shared" si="11"/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2:61" x14ac:dyDescent="0.2">
      <c r="B29" s="2" t="s">
        <v>53</v>
      </c>
      <c r="C29" s="4"/>
      <c r="D29" s="4"/>
      <c r="E29" s="4">
        <v>5.1999999999999998E-2</v>
      </c>
      <c r="F29" s="4"/>
      <c r="G29" s="4">
        <v>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2:61" x14ac:dyDescent="0.2">
      <c r="B30" s="2" t="s">
        <v>54</v>
      </c>
      <c r="C30" s="4"/>
      <c r="D30" s="4"/>
      <c r="E30" s="4">
        <f>+E28-E29</f>
        <v>2120.7809999999986</v>
      </c>
      <c r="F30" s="4"/>
      <c r="G30" s="4">
        <f>+G28-G29</f>
        <v>1952.0319999999988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2:61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2:61" x14ac:dyDescent="0.2">
      <c r="C32" s="3" t="e">
        <f t="shared" ref="C32:F32" si="12">+C30/C33</f>
        <v>#DIV/0!</v>
      </c>
      <c r="D32" s="3" t="e">
        <f t="shared" si="12"/>
        <v>#DIV/0!</v>
      </c>
      <c r="E32" s="3">
        <f t="shared" si="12"/>
        <v>0.80611609194397382</v>
      </c>
      <c r="F32" s="3" t="e">
        <f t="shared" si="12"/>
        <v>#DIV/0!</v>
      </c>
      <c r="G32" s="3">
        <f>+G30/G33</f>
        <v>0.75801592583991939</v>
      </c>
      <c r="H32" s="3" t="e">
        <f t="shared" ref="H32" si="13">+H30/H33</f>
        <v>#DIV/0!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3:61" x14ac:dyDescent="0.2">
      <c r="C33" s="4"/>
      <c r="D33" s="4"/>
      <c r="E33" s="4">
        <v>2630.8629999999998</v>
      </c>
      <c r="F33" s="4"/>
      <c r="G33" s="4">
        <v>2575.1860000000001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3:6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3:6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3:6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3:6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3:6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3:6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3:61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3:6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3:6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3:6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3:6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3:6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3:6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3:6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3:6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3:6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3:6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3:6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3:6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3:6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3:6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3:6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3:61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3:61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3:61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3:61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3:61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3:61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3:61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3:61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3:61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3:61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3:61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3:61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3:61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3:61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3:61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3:61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3:61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3:61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3:61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3:61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3:61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3:61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3:61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3:61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3:61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3:61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3:61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3:61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3:61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3:61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3:61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3:61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3:61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3:61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3:61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3:61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3:61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3:61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3:61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3:61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3:61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3:61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3:61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3:61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</row>
    <row r="100" spans="3:61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</row>
    <row r="101" spans="3:61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</row>
    <row r="102" spans="3:61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</row>
    <row r="103" spans="3:61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</row>
    <row r="104" spans="3:61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</row>
    <row r="105" spans="3:61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</row>
    <row r="106" spans="3:61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</row>
    <row r="107" spans="3:61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</row>
    <row r="108" spans="3:61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</row>
    <row r="109" spans="3:61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</row>
    <row r="110" spans="3:61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</row>
    <row r="111" spans="3:61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</row>
    <row r="112" spans="3:61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</row>
    <row r="113" spans="3:61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</row>
    <row r="114" spans="3:61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</row>
    <row r="115" spans="3:61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</row>
    <row r="116" spans="3:61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</row>
    <row r="117" spans="3:61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</row>
    <row r="118" spans="3:61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</row>
    <row r="119" spans="3:61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</row>
    <row r="120" spans="3:61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</row>
    <row r="121" spans="3:61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</row>
    <row r="122" spans="3:61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</row>
    <row r="123" spans="3:61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</row>
    <row r="124" spans="3:61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</row>
    <row r="125" spans="3:61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</row>
    <row r="126" spans="3:61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</row>
    <row r="127" spans="3:61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</row>
    <row r="128" spans="3:61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</row>
    <row r="129" spans="3:61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</row>
    <row r="130" spans="3:61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</row>
    <row r="131" spans="3:61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</row>
    <row r="132" spans="3:61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</row>
    <row r="133" spans="3:61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</row>
    <row r="134" spans="3:61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</row>
    <row r="135" spans="3:61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</row>
    <row r="136" spans="3:61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</row>
    <row r="137" spans="3:61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</row>
    <row r="138" spans="3:61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</row>
    <row r="139" spans="3:61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</row>
    <row r="140" spans="3:61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</row>
    <row r="141" spans="3:61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</row>
    <row r="142" spans="3:61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</row>
    <row r="143" spans="3:61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</row>
    <row r="144" spans="3:61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</row>
    <row r="145" spans="3:61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</row>
    <row r="146" spans="3:61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</row>
    <row r="147" spans="3:61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</row>
    <row r="148" spans="3:61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</row>
    <row r="149" spans="3:61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</row>
    <row r="150" spans="3:61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</row>
    <row r="151" spans="3:61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</row>
    <row r="152" spans="3:61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</row>
    <row r="153" spans="3:61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</row>
    <row r="154" spans="3:61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</row>
    <row r="155" spans="3:61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</row>
    <row r="156" spans="3:61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</row>
    <row r="157" spans="3:61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</row>
    <row r="158" spans="3:61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</row>
    <row r="159" spans="3:61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</row>
    <row r="160" spans="3:61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</row>
    <row r="161" spans="3:61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</row>
    <row r="162" spans="3:61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</row>
    <row r="163" spans="3:61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</row>
    <row r="164" spans="3:61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</row>
    <row r="165" spans="3:61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</row>
    <row r="166" spans="3:61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</row>
    <row r="167" spans="3:61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</row>
    <row r="168" spans="3:61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</row>
    <row r="169" spans="3:61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</row>
    <row r="170" spans="3:61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</row>
    <row r="171" spans="3:61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</row>
    <row r="172" spans="3:61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</row>
    <row r="173" spans="3:61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</row>
    <row r="174" spans="3:61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</row>
    <row r="175" spans="3:61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</row>
    <row r="176" spans="3:61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</row>
    <row r="177" spans="3:61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</row>
    <row r="178" spans="3:61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</row>
    <row r="179" spans="3:61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</row>
    <row r="180" spans="3:61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</row>
    <row r="181" spans="3:61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</row>
    <row r="182" spans="3:61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</row>
    <row r="183" spans="3:61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</row>
    <row r="184" spans="3:61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</row>
    <row r="185" spans="3:61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</row>
    <row r="186" spans="3:61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</row>
    <row r="187" spans="3:61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</row>
    <row r="188" spans="3:61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</row>
    <row r="189" spans="3:61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</row>
    <row r="190" spans="3:61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</row>
    <row r="191" spans="3:61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</row>
    <row r="192" spans="3:61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</row>
    <row r="193" spans="3:61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</row>
    <row r="194" spans="3:61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</row>
    <row r="195" spans="3:61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</row>
    <row r="196" spans="3:61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</row>
    <row r="197" spans="3:61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</row>
    <row r="198" spans="3:61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</row>
    <row r="199" spans="3:61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</row>
    <row r="200" spans="3:61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</row>
    <row r="201" spans="3:61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</row>
    <row r="202" spans="3:61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</row>
    <row r="203" spans="3:61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</row>
    <row r="204" spans="3:61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</row>
    <row r="205" spans="3:61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</row>
    <row r="206" spans="3:61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</row>
    <row r="207" spans="3:61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</row>
    <row r="208" spans="3:61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</row>
    <row r="209" spans="3:61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</row>
    <row r="210" spans="3:61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</row>
    <row r="211" spans="3:61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</row>
    <row r="212" spans="3:61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</row>
    <row r="213" spans="3:61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</row>
    <row r="214" spans="3:61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</row>
    <row r="215" spans="3:61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</row>
    <row r="216" spans="3:61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</row>
    <row r="217" spans="3:61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</row>
    <row r="218" spans="3:61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</row>
    <row r="219" spans="3:61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</row>
    <row r="220" spans="3:61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</row>
    <row r="221" spans="3:61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</row>
    <row r="222" spans="3:61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</row>
    <row r="223" spans="3:61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</row>
    <row r="224" spans="3:61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</row>
    <row r="225" spans="3:61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</row>
    <row r="226" spans="3:61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</row>
    <row r="227" spans="3:61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</row>
    <row r="228" spans="3:61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</row>
    <row r="229" spans="3:61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</row>
    <row r="230" spans="3:61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</row>
    <row r="231" spans="3:61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</row>
    <row r="232" spans="3:61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</row>
    <row r="233" spans="3:61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</row>
    <row r="234" spans="3:61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</row>
    <row r="235" spans="3:61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</row>
    <row r="236" spans="3:61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</row>
    <row r="237" spans="3:61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</row>
    <row r="238" spans="3:61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</row>
    <row r="239" spans="3:61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</row>
    <row r="240" spans="3:61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</row>
    <row r="241" spans="3:61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</row>
    <row r="242" spans="3:61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</row>
    <row r="243" spans="3:61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</row>
    <row r="244" spans="3:61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</row>
    <row r="245" spans="3:61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</row>
    <row r="246" spans="3:61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</row>
    <row r="247" spans="3:61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</row>
    <row r="248" spans="3:61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</row>
    <row r="249" spans="3:61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</row>
    <row r="250" spans="3:61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</row>
    <row r="251" spans="3:61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</row>
    <row r="252" spans="3:61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</row>
    <row r="253" spans="3:61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</row>
    <row r="254" spans="3:61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</row>
    <row r="255" spans="3:61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</row>
    <row r="256" spans="3:61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</row>
    <row r="257" spans="3:61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</row>
    <row r="258" spans="3:61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</row>
    <row r="259" spans="3:61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</row>
    <row r="260" spans="3:61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</row>
    <row r="261" spans="3:61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</row>
    <row r="262" spans="3:61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</row>
    <row r="263" spans="3:61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</row>
    <row r="264" spans="3:61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</row>
    <row r="265" spans="3:61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</row>
    <row r="266" spans="3:61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</row>
    <row r="267" spans="3:61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</row>
    <row r="268" spans="3:61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</row>
    <row r="269" spans="3:61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</row>
    <row r="270" spans="3:61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</row>
    <row r="271" spans="3:61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</row>
    <row r="272" spans="3:61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</row>
    <row r="273" spans="3:61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</row>
    <row r="274" spans="3:61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</row>
    <row r="275" spans="3:61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</row>
    <row r="276" spans="3:61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</row>
    <row r="277" spans="3:61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</row>
    <row r="278" spans="3:61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</row>
    <row r="279" spans="3:61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</row>
    <row r="280" spans="3:61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</row>
    <row r="281" spans="3:61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</row>
    <row r="282" spans="3:61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</row>
    <row r="283" spans="3:61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</row>
    <row r="284" spans="3:61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</row>
    <row r="285" spans="3:61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</row>
    <row r="286" spans="3:61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</row>
    <row r="287" spans="3:61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</row>
    <row r="288" spans="3:61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</row>
    <row r="289" spans="3:61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</row>
    <row r="290" spans="3:61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</row>
    <row r="291" spans="3:61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</row>
    <row r="292" spans="3:61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</row>
    <row r="293" spans="3:61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</row>
    <row r="294" spans="3:61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</row>
    <row r="295" spans="3:61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</row>
    <row r="296" spans="3:61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</row>
    <row r="297" spans="3:61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</row>
    <row r="298" spans="3:61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</row>
    <row r="299" spans="3:61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</row>
    <row r="300" spans="3:61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</row>
    <row r="301" spans="3:61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</row>
    <row r="302" spans="3:61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</row>
    <row r="303" spans="3:61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</row>
    <row r="304" spans="3:61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</row>
    <row r="305" spans="3:61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</row>
    <row r="306" spans="3:61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</row>
    <row r="307" spans="3:61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</row>
    <row r="308" spans="3:61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</row>
    <row r="309" spans="3:61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</row>
    <row r="310" spans="3:61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</row>
    <row r="311" spans="3:61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</row>
    <row r="312" spans="3:61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</row>
    <row r="313" spans="3:61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</row>
    <row r="314" spans="3:61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</row>
    <row r="315" spans="3:61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</row>
    <row r="316" spans="3:61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</row>
    <row r="317" spans="3:61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</row>
    <row r="318" spans="3:61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</row>
    <row r="319" spans="3:61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</row>
    <row r="320" spans="3:61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</row>
    <row r="321" spans="3:61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</row>
    <row r="322" spans="3:61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</row>
    <row r="323" spans="3:61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</row>
    <row r="324" spans="3:61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</row>
    <row r="325" spans="3:61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</row>
    <row r="326" spans="3:61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</row>
    <row r="327" spans="3:61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</row>
    <row r="328" spans="3:61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</row>
    <row r="329" spans="3:61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</row>
    <row r="330" spans="3:61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</row>
    <row r="331" spans="3:61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</row>
    <row r="332" spans="3:61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</row>
    <row r="333" spans="3:61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</row>
    <row r="334" spans="3:61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</row>
    <row r="335" spans="3:61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</row>
    <row r="336" spans="3:61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</row>
    <row r="337" spans="3:61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</row>
    <row r="338" spans="3:61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</row>
    <row r="339" spans="3:61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</row>
    <row r="340" spans="3:61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</row>
    <row r="341" spans="3:61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</row>
    <row r="342" spans="3:61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</row>
    <row r="343" spans="3:61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</row>
    <row r="344" spans="3:61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</row>
    <row r="345" spans="3:61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</row>
    <row r="346" spans="3:61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</row>
    <row r="347" spans="3:61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</row>
    <row r="348" spans="3:61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</row>
    <row r="349" spans="3:61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</row>
    <row r="350" spans="3:61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</row>
    <row r="351" spans="3:61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</row>
    <row r="352" spans="3:61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</row>
    <row r="353" spans="3:61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</row>
    <row r="354" spans="3:61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</row>
    <row r="355" spans="3:61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</row>
    <row r="356" spans="3:61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</row>
    <row r="357" spans="3:61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</row>
    <row r="358" spans="3:61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</row>
    <row r="359" spans="3:61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</row>
    <row r="360" spans="3:61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</row>
    <row r="361" spans="3:61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</row>
    <row r="362" spans="3:61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</row>
    <row r="363" spans="3:61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</row>
    <row r="364" spans="3:61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</row>
    <row r="365" spans="3:61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</row>
    <row r="366" spans="3:61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</row>
    <row r="367" spans="3:61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</row>
    <row r="368" spans="3:61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</row>
    <row r="369" spans="3:61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</row>
    <row r="370" spans="3:61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</row>
    <row r="371" spans="3:61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</row>
    <row r="372" spans="3:61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</row>
    <row r="373" spans="3:61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</row>
    <row r="374" spans="3:61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</row>
    <row r="375" spans="3:61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</row>
    <row r="376" spans="3:61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</row>
    <row r="377" spans="3:61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</row>
    <row r="378" spans="3:61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</row>
    <row r="379" spans="3:61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</row>
    <row r="380" spans="3:61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</row>
    <row r="381" spans="3:61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</row>
    <row r="382" spans="3:61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</row>
    <row r="383" spans="3:61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</row>
    <row r="384" spans="3:61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</row>
    <row r="385" spans="3:61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</row>
    <row r="386" spans="3:61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</row>
    <row r="387" spans="3:61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</row>
    <row r="388" spans="3:61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</row>
    <row r="389" spans="3:61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</row>
    <row r="390" spans="3:61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</row>
    <row r="391" spans="3:61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</row>
    <row r="392" spans="3:61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</row>
    <row r="393" spans="3:61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</row>
    <row r="394" spans="3:61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</row>
    <row r="395" spans="3:61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</row>
    <row r="396" spans="3:61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</row>
    <row r="397" spans="3:61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</row>
    <row r="398" spans="3:61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</row>
    <row r="399" spans="3:61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</row>
    <row r="400" spans="3:61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</row>
    <row r="401" spans="3:61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</row>
    <row r="402" spans="3:61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</row>
    <row r="403" spans="3:61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</row>
    <row r="404" spans="3:61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</row>
    <row r="405" spans="3:61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</row>
    <row r="406" spans="3:61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</row>
    <row r="407" spans="3:61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</row>
    <row r="408" spans="3:61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</row>
    <row r="409" spans="3:61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</row>
    <row r="410" spans="3:61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</row>
    <row r="411" spans="3:61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</row>
    <row r="412" spans="3:61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</row>
    <row r="413" spans="3:61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</row>
    <row r="414" spans="3:61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</row>
    <row r="415" spans="3:61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</row>
    <row r="416" spans="3:61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</row>
    <row r="417" spans="3:61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</row>
    <row r="418" spans="3:61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</row>
    <row r="419" spans="3:61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</row>
    <row r="420" spans="3:61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</row>
    <row r="421" spans="3:61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</row>
    <row r="422" spans="3:61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</row>
    <row r="423" spans="3:61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</row>
    <row r="424" spans="3:61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</row>
    <row r="425" spans="3:61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</row>
    <row r="426" spans="3:61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</row>
    <row r="427" spans="3:61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</row>
    <row r="428" spans="3:61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</row>
    <row r="429" spans="3:61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</row>
    <row r="430" spans="3:61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</row>
    <row r="431" spans="3:61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</row>
    <row r="432" spans="3:61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</row>
    <row r="433" spans="3:61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</row>
    <row r="434" spans="3:61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</row>
    <row r="435" spans="3:61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</row>
    <row r="436" spans="3:61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</row>
    <row r="437" spans="3:61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</row>
    <row r="438" spans="3:61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</row>
    <row r="439" spans="3:61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</row>
    <row r="440" spans="3:61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</row>
    <row r="441" spans="3:61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</row>
    <row r="442" spans="3:61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</row>
    <row r="443" spans="3:61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</row>
    <row r="444" spans="3:61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</row>
    <row r="445" spans="3:61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</row>
    <row r="446" spans="3:61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</row>
    <row r="447" spans="3:61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</row>
    <row r="448" spans="3:61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</row>
    <row r="449" spans="3:61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</row>
    <row r="450" spans="3:61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</row>
    <row r="451" spans="3:61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</row>
    <row r="452" spans="3:61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</row>
    <row r="453" spans="3:61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</row>
    <row r="454" spans="3:61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</row>
    <row r="455" spans="3:61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</row>
    <row r="456" spans="3:61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</row>
    <row r="457" spans="3:61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</row>
    <row r="458" spans="3:61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</row>
    <row r="459" spans="3:61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</row>
    <row r="460" spans="3:61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</row>
    <row r="461" spans="3:61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</row>
    <row r="462" spans="3:61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</row>
    <row r="463" spans="3:61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</row>
    <row r="464" spans="3:61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</row>
  </sheetData>
  <hyperlinks>
    <hyperlink ref="A1" location="Main!A1" display="Main" xr:uid="{C1D0040B-2B46-496F-94BD-2E274AF1CEF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2025-01-31T13:55:34Z</dcterms:created>
  <dcterms:modified xsi:type="dcterms:W3CDTF">2025-09-02T11:28:26Z</dcterms:modified>
</cp:coreProperties>
</file>