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5A0AE98-45F7-4E02-A81A-47F4A1CE2228}" xr6:coauthVersionLast="47" xr6:coauthVersionMax="47" xr10:uidLastSave="{00000000-0000-0000-0000-000000000000}"/>
  <bookViews>
    <workbookView xWindow="-120" yWindow="-120" windowWidth="38640" windowHeight="21060" activeTab="1" xr2:uid="{060538B5-763A-4CD5-AC88-BB69E2DD93E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2" l="1"/>
  <c r="F36" i="2"/>
  <c r="D36" i="2"/>
  <c r="C36" i="2"/>
  <c r="E36" i="2"/>
  <c r="I8" i="1"/>
  <c r="I6" i="1"/>
  <c r="H34" i="2"/>
  <c r="F34" i="2"/>
  <c r="E34" i="2"/>
  <c r="D34" i="2"/>
  <c r="C34" i="2"/>
  <c r="G34" i="2"/>
  <c r="H32" i="2"/>
  <c r="F32" i="2"/>
  <c r="E32" i="2"/>
  <c r="D32" i="2"/>
  <c r="C32" i="2"/>
  <c r="G32" i="2"/>
  <c r="H28" i="2"/>
  <c r="F28" i="2"/>
  <c r="E28" i="2"/>
  <c r="D28" i="2"/>
  <c r="C28" i="2"/>
  <c r="G28" i="2"/>
  <c r="H22" i="2"/>
  <c r="F22" i="2"/>
  <c r="E22" i="2"/>
  <c r="D22" i="2"/>
  <c r="C22" i="2"/>
  <c r="G22" i="2"/>
  <c r="E7" i="2"/>
  <c r="E8" i="2"/>
  <c r="E9" i="2"/>
  <c r="H11" i="2"/>
  <c r="F11" i="2"/>
  <c r="E11" i="2"/>
  <c r="D11" i="2"/>
  <c r="C11" i="2"/>
  <c r="G11" i="2"/>
  <c r="H6" i="2"/>
  <c r="F6" i="2"/>
  <c r="D6" i="2"/>
  <c r="C6" i="2"/>
  <c r="E4" i="2"/>
  <c r="E3" i="2"/>
  <c r="G6" i="2"/>
  <c r="I3" i="1"/>
  <c r="I5" i="1" s="1"/>
  <c r="E6" i="2" l="1"/>
</calcChain>
</file>

<file path=xl/sharedStrings.xml><?xml version="1.0" encoding="utf-8"?>
<sst xmlns="http://schemas.openxmlformats.org/spreadsheetml/2006/main" count="66" uniqueCount="61">
  <si>
    <t xml:space="preserve">Bosideng International </t>
  </si>
  <si>
    <t>numbers in mio RMB</t>
  </si>
  <si>
    <t>IR</t>
  </si>
  <si>
    <t>Price HKD</t>
  </si>
  <si>
    <t>Price RMB</t>
  </si>
  <si>
    <t>Shares</t>
  </si>
  <si>
    <t>MC</t>
  </si>
  <si>
    <t>Cash</t>
  </si>
  <si>
    <t xml:space="preserve">Debt </t>
  </si>
  <si>
    <t>EV</t>
  </si>
  <si>
    <t>3998.HK</t>
  </si>
  <si>
    <t>Brands:</t>
  </si>
  <si>
    <t>JESSIE, BUOU BUOU, KORENANO, KLOVA</t>
  </si>
  <si>
    <t>School unifrom brand Sameite</t>
  </si>
  <si>
    <t>Main</t>
  </si>
  <si>
    <t>H223</t>
  </si>
  <si>
    <t>H123</t>
  </si>
  <si>
    <t>H224</t>
  </si>
  <si>
    <t>H124</t>
  </si>
  <si>
    <t>FY18</t>
  </si>
  <si>
    <t>FY19</t>
  </si>
  <si>
    <t>FY20</t>
  </si>
  <si>
    <t>FY21</t>
  </si>
  <si>
    <t>FY22</t>
  </si>
  <si>
    <t>FY23</t>
  </si>
  <si>
    <t>FY24</t>
  </si>
  <si>
    <t>HKD/RMB</t>
  </si>
  <si>
    <t>Bosideng Revenue</t>
  </si>
  <si>
    <t>Snow Flying Revenue</t>
  </si>
  <si>
    <t>Bengen Revenue</t>
  </si>
  <si>
    <t>Others Revenue</t>
  </si>
  <si>
    <t>Self-operated Revenue</t>
  </si>
  <si>
    <t>Wholesale Revenue</t>
  </si>
  <si>
    <t>H125</t>
  </si>
  <si>
    <t>H225</t>
  </si>
  <si>
    <t>Bosideng Stores</t>
  </si>
  <si>
    <t>Snow Flying Stores</t>
  </si>
  <si>
    <t>Bengen Stores</t>
  </si>
  <si>
    <t>Total Stores</t>
  </si>
  <si>
    <t>Jessie Stores</t>
  </si>
  <si>
    <t>BUOU BUOU Stores</t>
  </si>
  <si>
    <t>KOREANO Stores</t>
  </si>
  <si>
    <t>KLOVA Stores</t>
  </si>
  <si>
    <t>Focus on branded down appereal business</t>
  </si>
  <si>
    <t>Revenue</t>
  </si>
  <si>
    <t>COGS</t>
  </si>
  <si>
    <t>Gross Profit</t>
  </si>
  <si>
    <t>Other Income</t>
  </si>
  <si>
    <t xml:space="preserve">Selling &amp; Distribution </t>
  </si>
  <si>
    <t>Administrative Expenses</t>
  </si>
  <si>
    <t>Impairment of Goodwill</t>
  </si>
  <si>
    <t>Other Expenses</t>
  </si>
  <si>
    <t>Operating Income</t>
  </si>
  <si>
    <t>Finance Income</t>
  </si>
  <si>
    <t>Finance Expense</t>
  </si>
  <si>
    <t>Pretax Income</t>
  </si>
  <si>
    <t>Earnings of subsidaries</t>
  </si>
  <si>
    <t>Tax Expense</t>
  </si>
  <si>
    <t>Net Income</t>
  </si>
  <si>
    <t>EPS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</si>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</sst>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" fontId="1" fillId="0" borderId="0" xfId="0" applyNumberFormat="1" applyFont="1"/>
    <xf numFmtId="0" fontId="4" fillId="0" borderId="0" xfId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any.bosideng.com/en/ir/financia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FE77-4606-4F89-8EAA-0B59D9C48A48}">
  <dimension ref="A1:J15"/>
  <sheetViews>
    <sheetView zoomScale="200" zoomScaleNormal="200" workbookViewId="0">
      <selection activeCell="A7" sqref="A7"/>
    </sheetView>
  </sheetViews>
  <sheetFormatPr defaultRowHeight="12.75" x14ac:dyDescent="0.2"/>
  <cols>
    <col min="1" max="1" width="4" style="2" customWidth="1"/>
    <col min="2" max="7" width="9.140625" style="2"/>
    <col min="8" max="8" width="9.7109375" style="2" customWidth="1"/>
    <col min="9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3</v>
      </c>
      <c r="I2" s="3">
        <v>3.75</v>
      </c>
    </row>
    <row r="3" spans="1:10" x14ac:dyDescent="0.2">
      <c r="H3" s="2" t="s">
        <v>4</v>
      </c>
      <c r="I3" s="3">
        <f>+I2*I10</f>
        <v>3.45</v>
      </c>
    </row>
    <row r="4" spans="1:10" x14ac:dyDescent="0.2">
      <c r="B4" s="4" t="s">
        <v>2</v>
      </c>
      <c r="H4" s="2" t="s">
        <v>5</v>
      </c>
      <c r="I4" s="5">
        <v>10914.084000000001</v>
      </c>
      <c r="J4" s="6" t="s">
        <v>60</v>
      </c>
    </row>
    <row r="5" spans="1:10" x14ac:dyDescent="0.2">
      <c r="B5" s="2" t="s">
        <v>10</v>
      </c>
      <c r="H5" s="2" t="s">
        <v>6</v>
      </c>
      <c r="I5" s="5">
        <f>+I3*I4</f>
        <v>37653.589800000002</v>
      </c>
    </row>
    <row r="6" spans="1:10" x14ac:dyDescent="0.2">
      <c r="H6" s="2" t="s">
        <v>7</v>
      </c>
      <c r="I6" s="5">
        <f>1962.725+1539.787+963.393+1200</f>
        <v>5665.9049999999997</v>
      </c>
      <c r="J6" s="6" t="s">
        <v>60</v>
      </c>
    </row>
    <row r="7" spans="1:10" x14ac:dyDescent="0.2">
      <c r="H7" s="2" t="s">
        <v>8</v>
      </c>
      <c r="I7" s="5">
        <v>995.54700000000003</v>
      </c>
      <c r="J7" s="6" t="s">
        <v>60</v>
      </c>
    </row>
    <row r="8" spans="1:10" x14ac:dyDescent="0.2">
      <c r="H8" s="2" t="s">
        <v>9</v>
      </c>
      <c r="I8" s="5">
        <f>+I5-I6+I7</f>
        <v>32983.231800000001</v>
      </c>
    </row>
    <row r="10" spans="1:10" x14ac:dyDescent="0.2">
      <c r="H10" s="2" t="s">
        <v>26</v>
      </c>
      <c r="I10" s="2">
        <v>0.92</v>
      </c>
    </row>
    <row r="12" spans="1:10" x14ac:dyDescent="0.2">
      <c r="B12" s="2" t="s">
        <v>11</v>
      </c>
    </row>
    <row r="13" spans="1:10" x14ac:dyDescent="0.2">
      <c r="B13" s="2" t="s">
        <v>12</v>
      </c>
    </row>
    <row r="14" spans="1:10" x14ac:dyDescent="0.2">
      <c r="B14" s="2" t="s">
        <v>13</v>
      </c>
    </row>
    <row r="15" spans="1:10" x14ac:dyDescent="0.2">
      <c r="B15" s="2" t="s">
        <v>43</v>
      </c>
    </row>
  </sheetData>
  <hyperlinks>
    <hyperlink ref="B4" r:id="rId1" xr:uid="{9352489F-6853-4856-A4AA-069532A229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3967-5BAF-458E-9F6C-B3EC9C52E799}">
  <dimension ref="A1:BH288"/>
  <sheetViews>
    <sheetView tabSelected="1" zoomScale="200" zoomScaleNormal="200" workbookViewId="0">
      <pane xSplit="2" ySplit="2" topLeftCell="C11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.42578125" style="2" bestFit="1" customWidth="1"/>
    <col min="2" max="2" width="30.5703125" style="2" customWidth="1"/>
    <col min="3" max="16384" width="9.140625" style="2"/>
  </cols>
  <sheetData>
    <row r="1" spans="1:60" x14ac:dyDescent="0.2">
      <c r="A1" s="4" t="s">
        <v>14</v>
      </c>
    </row>
    <row r="2" spans="1:60" x14ac:dyDescent="0.2">
      <c r="C2" s="6" t="s">
        <v>16</v>
      </c>
      <c r="D2" s="6" t="s">
        <v>15</v>
      </c>
      <c r="E2" s="6" t="s">
        <v>18</v>
      </c>
      <c r="F2" s="6" t="s">
        <v>17</v>
      </c>
      <c r="G2" s="6" t="s">
        <v>33</v>
      </c>
      <c r="H2" s="6" t="s">
        <v>34</v>
      </c>
      <c r="I2" s="6"/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</row>
    <row r="3" spans="1:60" x14ac:dyDescent="0.2">
      <c r="B3" s="2" t="s">
        <v>35</v>
      </c>
      <c r="C3" s="5"/>
      <c r="D3" s="5"/>
      <c r="E3" s="5">
        <f>+G3-124</f>
        <v>2749</v>
      </c>
      <c r="F3" s="5"/>
      <c r="G3" s="5">
        <v>2873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x14ac:dyDescent="0.2">
      <c r="B4" s="2" t="s">
        <v>36</v>
      </c>
      <c r="C4" s="5"/>
      <c r="D4" s="5"/>
      <c r="E4" s="5">
        <f>+G4+95</f>
        <v>410</v>
      </c>
      <c r="F4" s="5"/>
      <c r="G4" s="5">
        <v>315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x14ac:dyDescent="0.2">
      <c r="B5" s="2" t="s">
        <v>37</v>
      </c>
      <c r="C5" s="5"/>
      <c r="D5" s="5"/>
      <c r="E5" s="5">
        <v>0</v>
      </c>
      <c r="F5" s="5"/>
      <c r="G5" s="5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">
      <c r="B6" s="2" t="s">
        <v>38</v>
      </c>
      <c r="C6" s="5">
        <f t="shared" ref="C6:F6" si="0">+SUM(C3:C5)</f>
        <v>0</v>
      </c>
      <c r="D6" s="5">
        <f t="shared" si="0"/>
        <v>0</v>
      </c>
      <c r="E6" s="5">
        <f t="shared" si="0"/>
        <v>3159</v>
      </c>
      <c r="F6" s="5">
        <f t="shared" si="0"/>
        <v>0</v>
      </c>
      <c r="G6" s="5">
        <f>+SUM(G3:G5)</f>
        <v>3188</v>
      </c>
      <c r="H6" s="5">
        <f t="shared" ref="H6" si="1">+SUM(H3:H5)</f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">
      <c r="B7" s="2" t="s">
        <v>39</v>
      </c>
      <c r="C7" s="5"/>
      <c r="D7" s="5"/>
      <c r="E7" s="5">
        <f>+G7+2</f>
        <v>184</v>
      </c>
      <c r="F7" s="5"/>
      <c r="G7" s="5">
        <v>182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x14ac:dyDescent="0.2">
      <c r="B8" s="2" t="s">
        <v>40</v>
      </c>
      <c r="C8" s="5"/>
      <c r="D8" s="5"/>
      <c r="E8" s="5">
        <f>+G8+29</f>
        <v>123</v>
      </c>
      <c r="F8" s="5"/>
      <c r="G8" s="5">
        <v>94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x14ac:dyDescent="0.2">
      <c r="B9" s="2" t="s">
        <v>41</v>
      </c>
      <c r="C9" s="5"/>
      <c r="D9" s="5"/>
      <c r="E9" s="5">
        <f>+G9-2</f>
        <v>64</v>
      </c>
      <c r="F9" s="5"/>
      <c r="G9" s="5">
        <v>66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x14ac:dyDescent="0.2">
      <c r="B10" s="2" t="s">
        <v>42</v>
      </c>
      <c r="C10" s="5"/>
      <c r="D10" s="5"/>
      <c r="E10" s="5">
        <v>54</v>
      </c>
      <c r="F10" s="5"/>
      <c r="G10" s="5">
        <v>54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x14ac:dyDescent="0.2">
      <c r="B11" s="2" t="s">
        <v>38</v>
      </c>
      <c r="C11" s="5">
        <f t="shared" ref="C11:F11" si="2">+SUM(C7:C10)</f>
        <v>0</v>
      </c>
      <c r="D11" s="5">
        <f t="shared" si="2"/>
        <v>0</v>
      </c>
      <c r="E11" s="5">
        <f t="shared" si="2"/>
        <v>425</v>
      </c>
      <c r="F11" s="5">
        <f t="shared" si="2"/>
        <v>0</v>
      </c>
      <c r="G11" s="5">
        <f>+SUM(G7:G10)</f>
        <v>396</v>
      </c>
      <c r="H11" s="5">
        <f t="shared" ref="H11" si="3">+SUM(H7:H10)</f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x14ac:dyDescent="0.2">
      <c r="B13" s="2" t="s">
        <v>27</v>
      </c>
      <c r="C13" s="5"/>
      <c r="D13" s="5"/>
      <c r="E13" s="5">
        <v>4421</v>
      </c>
      <c r="F13" s="5"/>
      <c r="G13" s="5">
        <v>5279.9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x14ac:dyDescent="0.2">
      <c r="B14" s="2" t="s">
        <v>28</v>
      </c>
      <c r="C14" s="5"/>
      <c r="D14" s="5"/>
      <c r="E14" s="5">
        <v>265.39999999999998</v>
      </c>
      <c r="F14" s="5"/>
      <c r="G14" s="5">
        <v>390.4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">
      <c r="B15" s="2" t="s">
        <v>29</v>
      </c>
      <c r="C15" s="5"/>
      <c r="D15" s="5"/>
      <c r="E15" s="5">
        <v>12.8</v>
      </c>
      <c r="F15" s="5"/>
      <c r="G15" s="5">
        <v>20.7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">
      <c r="B16" s="2" t="s">
        <v>30</v>
      </c>
      <c r="C16" s="5"/>
      <c r="D16" s="5"/>
      <c r="E16" s="5">
        <v>240.5</v>
      </c>
      <c r="F16" s="5"/>
      <c r="G16" s="5">
        <v>371.7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2:60" x14ac:dyDescent="0.2">
      <c r="B17" s="2" t="s">
        <v>31</v>
      </c>
      <c r="C17" s="5"/>
      <c r="D17" s="5"/>
      <c r="E17" s="5">
        <v>1654.8</v>
      </c>
      <c r="F17" s="5"/>
      <c r="G17" s="5">
        <v>2262.4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2:60" x14ac:dyDescent="0.2">
      <c r="B18" s="2" t="s">
        <v>32</v>
      </c>
      <c r="C18" s="5"/>
      <c r="D18" s="5"/>
      <c r="E18" s="5">
        <v>3044.4</v>
      </c>
      <c r="F18" s="5"/>
      <c r="G18" s="5">
        <v>3428.6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2:60" x14ac:dyDescent="0.2">
      <c r="B19" s="2" t="s">
        <v>30</v>
      </c>
      <c r="C19" s="5"/>
      <c r="D19" s="5"/>
      <c r="E19" s="5">
        <v>240.5</v>
      </c>
      <c r="F19" s="5"/>
      <c r="G19" s="5">
        <v>371.7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2:60" x14ac:dyDescent="0.2">
      <c r="B20" s="1" t="s">
        <v>44</v>
      </c>
      <c r="C20" s="7"/>
      <c r="D20" s="7"/>
      <c r="E20" s="7">
        <v>7471.665</v>
      </c>
      <c r="F20" s="7"/>
      <c r="G20" s="7">
        <v>8804.1239999999998</v>
      </c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2:60" x14ac:dyDescent="0.2">
      <c r="B21" s="2" t="s">
        <v>45</v>
      </c>
      <c r="C21" s="5"/>
      <c r="D21" s="5"/>
      <c r="E21" s="5">
        <v>3738.1880000000001</v>
      </c>
      <c r="F21" s="5"/>
      <c r="G21" s="5">
        <v>4412.808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2:60" x14ac:dyDescent="0.2">
      <c r="B22" s="2" t="s">
        <v>46</v>
      </c>
      <c r="C22" s="5">
        <f t="shared" ref="C22:F22" si="4">+C20-C21</f>
        <v>0</v>
      </c>
      <c r="D22" s="5">
        <f t="shared" si="4"/>
        <v>0</v>
      </c>
      <c r="E22" s="5">
        <f t="shared" si="4"/>
        <v>3733.4769999999999</v>
      </c>
      <c r="F22" s="5">
        <f t="shared" si="4"/>
        <v>0</v>
      </c>
      <c r="G22" s="5">
        <f>+G20-G21</f>
        <v>4391.3159999999998</v>
      </c>
      <c r="H22" s="5">
        <f t="shared" ref="H22" si="5">+H20-H21</f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2:60" x14ac:dyDescent="0.2">
      <c r="B23" s="2" t="s">
        <v>47</v>
      </c>
      <c r="C23" s="5"/>
      <c r="D23" s="5"/>
      <c r="E23" s="5">
        <v>110.357</v>
      </c>
      <c r="F23" s="5"/>
      <c r="G23" s="5">
        <v>196.15799999999999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2:60" x14ac:dyDescent="0.2">
      <c r="B24" s="2" t="s">
        <v>48</v>
      </c>
      <c r="C24" s="5"/>
      <c r="D24" s="5"/>
      <c r="E24" s="5">
        <v>2029.94</v>
      </c>
      <c r="F24" s="5"/>
      <c r="G24" s="5">
        <v>2274.944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2:60" x14ac:dyDescent="0.2">
      <c r="B25" s="2" t="s">
        <v>49</v>
      </c>
      <c r="C25" s="5"/>
      <c r="D25" s="5"/>
      <c r="E25" s="5">
        <v>582.47900000000004</v>
      </c>
      <c r="F25" s="5"/>
      <c r="G25" s="5">
        <v>768.58900000000006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2:60" x14ac:dyDescent="0.2">
      <c r="B26" s="2" t="s">
        <v>50</v>
      </c>
      <c r="C26" s="5"/>
      <c r="D26" s="5"/>
      <c r="E26" s="5">
        <v>0</v>
      </c>
      <c r="F26" s="5"/>
      <c r="G26" s="5">
        <v>70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2:60" x14ac:dyDescent="0.2">
      <c r="B27" s="2" t="s">
        <v>51</v>
      </c>
      <c r="C27" s="5"/>
      <c r="D27" s="5"/>
      <c r="E27" s="5">
        <v>0.44800000000000001</v>
      </c>
      <c r="F27" s="5"/>
      <c r="G27" s="5">
        <v>2.14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2:60" x14ac:dyDescent="0.2">
      <c r="B28" s="2" t="s">
        <v>52</v>
      </c>
      <c r="C28" s="5">
        <f t="shared" ref="C28:F28" si="6">+C22+C23-SUM(C24:C27)</f>
        <v>0</v>
      </c>
      <c r="D28" s="5">
        <f t="shared" si="6"/>
        <v>0</v>
      </c>
      <c r="E28" s="5">
        <f t="shared" si="6"/>
        <v>1230.9670000000001</v>
      </c>
      <c r="F28" s="5">
        <f t="shared" si="6"/>
        <v>0</v>
      </c>
      <c r="G28" s="5">
        <f>+G22+G23-SUM(G24:G27)</f>
        <v>1471.8010000000004</v>
      </c>
      <c r="H28" s="5">
        <f t="shared" ref="H28" si="7">+H22+H23-SUM(H24:H27)</f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2:60" x14ac:dyDescent="0.2">
      <c r="B29" s="2" t="s">
        <v>53</v>
      </c>
      <c r="C29" s="5"/>
      <c r="D29" s="5"/>
      <c r="E29" s="5">
        <v>178.02099999999999</v>
      </c>
      <c r="F29" s="5"/>
      <c r="G29" s="5">
        <v>197.31700000000001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2:60" x14ac:dyDescent="0.2">
      <c r="B30" s="2" t="s">
        <v>54</v>
      </c>
      <c r="C30" s="5"/>
      <c r="D30" s="5"/>
      <c r="E30" s="5">
        <v>96.504999999999995</v>
      </c>
      <c r="F30" s="5"/>
      <c r="G30" s="5">
        <v>105.455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2:60" x14ac:dyDescent="0.2">
      <c r="B31" s="2" t="s">
        <v>56</v>
      </c>
      <c r="C31" s="5"/>
      <c r="D31" s="5"/>
      <c r="E31" s="5">
        <v>-11.949</v>
      </c>
      <c r="F31" s="5"/>
      <c r="G31" s="5">
        <v>-5.2190000000000003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2:60" x14ac:dyDescent="0.2">
      <c r="B32" s="2" t="s">
        <v>55</v>
      </c>
      <c r="C32" s="5">
        <f t="shared" ref="C32:F32" si="8">+C28+C29-C30+C31</f>
        <v>0</v>
      </c>
      <c r="D32" s="5">
        <f t="shared" si="8"/>
        <v>0</v>
      </c>
      <c r="E32" s="5">
        <f t="shared" si="8"/>
        <v>1300.5340000000001</v>
      </c>
      <c r="F32" s="5">
        <f t="shared" si="8"/>
        <v>0</v>
      </c>
      <c r="G32" s="5">
        <f>+G28+G29-G30+G31</f>
        <v>1558.4440000000004</v>
      </c>
      <c r="H32" s="5">
        <f t="shared" ref="H32" si="9">+H28+H29-H30+H31</f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2:60" x14ac:dyDescent="0.2">
      <c r="B33" s="2" t="s">
        <v>57</v>
      </c>
      <c r="C33" s="5"/>
      <c r="D33" s="5"/>
      <c r="E33" s="5">
        <v>384.34899999999999</v>
      </c>
      <c r="F33" s="5"/>
      <c r="G33" s="5">
        <v>416.37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2:60" x14ac:dyDescent="0.2">
      <c r="B34" s="2" t="s">
        <v>58</v>
      </c>
      <c r="C34" s="5">
        <f t="shared" ref="C34:F34" si="10">+C32-C33</f>
        <v>0</v>
      </c>
      <c r="D34" s="5">
        <f t="shared" si="10"/>
        <v>0</v>
      </c>
      <c r="E34" s="5">
        <f t="shared" si="10"/>
        <v>916.18500000000017</v>
      </c>
      <c r="F34" s="5">
        <f t="shared" si="10"/>
        <v>0</v>
      </c>
      <c r="G34" s="5">
        <f>+G32-G33</f>
        <v>1142.0740000000005</v>
      </c>
      <c r="H34" s="5">
        <f t="shared" ref="H34" si="11">+H32-H33</f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2:60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2:60" x14ac:dyDescent="0.2">
      <c r="B36" s="2" t="s">
        <v>59</v>
      </c>
      <c r="C36" s="3" t="e">
        <f t="shared" ref="C36:D36" si="12">+C34/C37</f>
        <v>#DIV/0!</v>
      </c>
      <c r="D36" s="3" t="e">
        <f t="shared" si="12"/>
        <v>#DIV/0!</v>
      </c>
      <c r="E36" s="3">
        <f>+E34/E37</f>
        <v>8.4431131102626705E-2</v>
      </c>
      <c r="F36" s="3" t="e">
        <f t="shared" ref="F36:G36" si="13">+F34/F37</f>
        <v>#DIV/0!</v>
      </c>
      <c r="G36" s="3">
        <f t="shared" si="13"/>
        <v>0.10464222192169315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2:60" x14ac:dyDescent="0.2">
      <c r="B37" s="2" t="s">
        <v>5</v>
      </c>
      <c r="C37" s="5"/>
      <c r="D37" s="5"/>
      <c r="E37" s="5">
        <v>10851.27</v>
      </c>
      <c r="F37" s="5"/>
      <c r="G37" s="5">
        <v>10914.084000000001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2:60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2:60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2:60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2:60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2:60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2:60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2:60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2:60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2:60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2:60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2:60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3:60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3:60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3:60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3:60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3:60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3:60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3:60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3:60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3:60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3:60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3:60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3:60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3:60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3:60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3:60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3:60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3:60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3:60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3:60" x14ac:dyDescent="0.2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3:60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3:60" x14ac:dyDescent="0.2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3:60" x14ac:dyDescent="0.2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3:60" x14ac:dyDescent="0.2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3:60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3:60" x14ac:dyDescent="0.2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3:60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3:60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3:60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3:60" x14ac:dyDescent="0.2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3:60" x14ac:dyDescent="0.2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3:60" x14ac:dyDescent="0.2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3:60" x14ac:dyDescent="0.2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3:60" x14ac:dyDescent="0.2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3:60" x14ac:dyDescent="0.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3:60" x14ac:dyDescent="0.2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3:60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3:60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3:60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3:60" x14ac:dyDescent="0.2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3:60" x14ac:dyDescent="0.2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3:60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3:60" x14ac:dyDescent="0.2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3:60" x14ac:dyDescent="0.2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3:60" x14ac:dyDescent="0.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3:60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3:60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3:60" x14ac:dyDescent="0.2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3:60" x14ac:dyDescent="0.2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3:60" x14ac:dyDescent="0.2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3:60" x14ac:dyDescent="0.2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3:60" x14ac:dyDescent="0.2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3:60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3:60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3:60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3:60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3:60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3:60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3:60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3:60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3:60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3:60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3:60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3:60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3:60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3:60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3:60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3:60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3:60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3:60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3:60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3:60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3:60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3:60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3:60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3:60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3:60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3:60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3:60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3:60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3:60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3:60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3:60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3:60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3:60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3:60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3:60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3:60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3:60" x14ac:dyDescent="0.2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3:60" x14ac:dyDescent="0.2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3:60" x14ac:dyDescent="0.2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3:60" x14ac:dyDescent="0.2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3:60" x14ac:dyDescent="0.2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3:60" x14ac:dyDescent="0.2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3:60" x14ac:dyDescent="0.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3:60" x14ac:dyDescent="0.2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3:60" x14ac:dyDescent="0.2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3:60" x14ac:dyDescent="0.2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3:60" x14ac:dyDescent="0.2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3:60" x14ac:dyDescent="0.2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3:60" x14ac:dyDescent="0.2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3:60" x14ac:dyDescent="0.2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3:60" x14ac:dyDescent="0.2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3:60" x14ac:dyDescent="0.2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3:60" x14ac:dyDescent="0.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3:60" x14ac:dyDescent="0.2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3:60" x14ac:dyDescent="0.2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3:60" x14ac:dyDescent="0.2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3:60" x14ac:dyDescent="0.2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3:60" x14ac:dyDescent="0.2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3:60" x14ac:dyDescent="0.2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3:60" x14ac:dyDescent="0.2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3:60" x14ac:dyDescent="0.2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3:60" x14ac:dyDescent="0.2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3:60" x14ac:dyDescent="0.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3:60" x14ac:dyDescent="0.2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3:60" x14ac:dyDescent="0.2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3:60" x14ac:dyDescent="0.2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3:60" x14ac:dyDescent="0.2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3:60" x14ac:dyDescent="0.2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3:60" x14ac:dyDescent="0.2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3:60" x14ac:dyDescent="0.2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3:60" x14ac:dyDescent="0.2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3:60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3:60" x14ac:dyDescent="0.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3:60" x14ac:dyDescent="0.2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3:60" x14ac:dyDescent="0.2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3:60" x14ac:dyDescent="0.2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3:60" x14ac:dyDescent="0.2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3:60" x14ac:dyDescent="0.2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3:60" x14ac:dyDescent="0.2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3:60" x14ac:dyDescent="0.2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3:60" x14ac:dyDescent="0.2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3:60" x14ac:dyDescent="0.2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3:60" x14ac:dyDescent="0.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3:60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3:60" x14ac:dyDescent="0.2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3:60" x14ac:dyDescent="0.2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3:60" x14ac:dyDescent="0.2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3:60" x14ac:dyDescent="0.2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3:60" x14ac:dyDescent="0.2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3:60" x14ac:dyDescent="0.2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3:60" x14ac:dyDescent="0.2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3:60" x14ac:dyDescent="0.2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3:60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3:60" x14ac:dyDescent="0.2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3:60" x14ac:dyDescent="0.2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3:60" x14ac:dyDescent="0.2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3:60" x14ac:dyDescent="0.2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3:60" x14ac:dyDescent="0.2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3:60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3:60" x14ac:dyDescent="0.2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3:60" x14ac:dyDescent="0.2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3:60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3:60" x14ac:dyDescent="0.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3:60" x14ac:dyDescent="0.2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3:60" x14ac:dyDescent="0.2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3:60" x14ac:dyDescent="0.2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3:60" x14ac:dyDescent="0.2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3:60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3:60" x14ac:dyDescent="0.2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3:60" x14ac:dyDescent="0.2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3:60" x14ac:dyDescent="0.2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3:60" x14ac:dyDescent="0.2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3:60" x14ac:dyDescent="0.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3:60" x14ac:dyDescent="0.2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3:60" x14ac:dyDescent="0.2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3:60" x14ac:dyDescent="0.2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3:60" x14ac:dyDescent="0.2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3:60" x14ac:dyDescent="0.2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3:60" x14ac:dyDescent="0.2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3:60" x14ac:dyDescent="0.2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3:60" x14ac:dyDescent="0.2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3:60" x14ac:dyDescent="0.2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3:60" x14ac:dyDescent="0.2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3:60" x14ac:dyDescent="0.2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3:60" x14ac:dyDescent="0.2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3:60" x14ac:dyDescent="0.2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3:60" x14ac:dyDescent="0.2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3:60" x14ac:dyDescent="0.2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3:60" x14ac:dyDescent="0.2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3:60" x14ac:dyDescent="0.2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3:60" x14ac:dyDescent="0.2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3:60" x14ac:dyDescent="0.2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3:60" x14ac:dyDescent="0.2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3:60" x14ac:dyDescent="0.2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3:60" x14ac:dyDescent="0.2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3:60" x14ac:dyDescent="0.2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3:60" x14ac:dyDescent="0.2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3:60" x14ac:dyDescent="0.2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3:60" x14ac:dyDescent="0.2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3:60" x14ac:dyDescent="0.2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3:60" x14ac:dyDescent="0.2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3:60" x14ac:dyDescent="0.2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3:60" x14ac:dyDescent="0.2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3:60" x14ac:dyDescent="0.2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3:60" x14ac:dyDescent="0.2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3:60" x14ac:dyDescent="0.2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3:60" x14ac:dyDescent="0.2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3:60" x14ac:dyDescent="0.2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3:60" x14ac:dyDescent="0.2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3:60" x14ac:dyDescent="0.2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3:60" x14ac:dyDescent="0.2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3:60" x14ac:dyDescent="0.2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3:60" x14ac:dyDescent="0.2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3:60" x14ac:dyDescent="0.2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3:60" x14ac:dyDescent="0.2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3:60" x14ac:dyDescent="0.2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3:60" x14ac:dyDescent="0.2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3:60" x14ac:dyDescent="0.2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3:60" x14ac:dyDescent="0.2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3:60" x14ac:dyDescent="0.2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3:60" x14ac:dyDescent="0.2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3:60" x14ac:dyDescent="0.2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3:60" x14ac:dyDescent="0.2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3:60" x14ac:dyDescent="0.2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3:60" x14ac:dyDescent="0.2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3:60" x14ac:dyDescent="0.2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3:60" x14ac:dyDescent="0.2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3:60" x14ac:dyDescent="0.2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3:60" x14ac:dyDescent="0.2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3:60" x14ac:dyDescent="0.2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3:60" x14ac:dyDescent="0.2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3:60" x14ac:dyDescent="0.2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3:60" x14ac:dyDescent="0.2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3:60" x14ac:dyDescent="0.2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3:60" x14ac:dyDescent="0.2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3:60" x14ac:dyDescent="0.2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3:60" x14ac:dyDescent="0.2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3:60" x14ac:dyDescent="0.2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3:60" x14ac:dyDescent="0.2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3:60" x14ac:dyDescent="0.2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3:60" x14ac:dyDescent="0.2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3:60" x14ac:dyDescent="0.2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3:60" x14ac:dyDescent="0.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3:60" x14ac:dyDescent="0.2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3:60" x14ac:dyDescent="0.2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3:60" x14ac:dyDescent="0.2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3:60" x14ac:dyDescent="0.2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3:60" x14ac:dyDescent="0.2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3:60" x14ac:dyDescent="0.2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</sheetData>
  <hyperlinks>
    <hyperlink ref="A1" location="Main!A1" display="Main" xr:uid="{F1957212-5C88-4D21-B305-3E7505ED4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2025-02-01T12:27:12Z</dcterms:created>
  <dcterms:modified xsi:type="dcterms:W3CDTF">2025-09-02T11:31:08Z</dcterms:modified>
</cp:coreProperties>
</file>