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BC723B4-75C1-400A-9921-D2B0F09B3945}" xr6:coauthVersionLast="47" xr6:coauthVersionMax="47" xr10:uidLastSave="{00000000-0000-0000-0000-000000000000}"/>
  <bookViews>
    <workbookView xWindow="-120" yWindow="-120" windowWidth="38640" windowHeight="21060" activeTab="1" xr2:uid="{77928B18-88D8-4461-8009-7F72B9A6D05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M26" i="2"/>
  <c r="L26" i="2"/>
  <c r="O26" i="2"/>
  <c r="N22" i="2"/>
  <c r="N24" i="2" s="1"/>
  <c r="N20" i="2"/>
  <c r="M20" i="2"/>
  <c r="L20" i="2"/>
  <c r="M24" i="2"/>
  <c r="L24" i="2"/>
  <c r="O22" i="2"/>
  <c r="O24" i="2" s="1"/>
  <c r="O20" i="2"/>
  <c r="N17" i="2"/>
  <c r="M17" i="2"/>
  <c r="L17" i="2"/>
  <c r="O17" i="2"/>
  <c r="I7" i="1"/>
  <c r="I2" i="1"/>
  <c r="I4" i="1"/>
  <c r="I5" i="1"/>
  <c r="J14" i="2"/>
  <c r="I14" i="2"/>
  <c r="H14" i="2"/>
  <c r="G14" i="2"/>
  <c r="F14" i="2"/>
  <c r="E14" i="2"/>
  <c r="D14" i="2"/>
  <c r="C14" i="2"/>
  <c r="N14" i="2"/>
  <c r="O14" i="2"/>
</calcChain>
</file>

<file path=xl/sharedStrings.xml><?xml version="1.0" encoding="utf-8"?>
<sst xmlns="http://schemas.openxmlformats.org/spreadsheetml/2006/main" count="49" uniqueCount="45">
  <si>
    <t>Aston Martin</t>
  </si>
  <si>
    <t>numbers mio GBP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</si>
  <si>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</si>
  <si>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</si>
  <si>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</si>
  <si>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</si>
  <si>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</si>
  <si>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</si>
  <si>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</si>
  <si>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</si>
  <si>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</si>
  <si>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</si>
  <si>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</si>
  <si>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</si>
  <si>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</si>
  <si>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</si>
  <si>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</si>
  <si>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FY21</t>
  </si>
  <si>
    <t>FY22</t>
  </si>
  <si>
    <t>FY23</t>
  </si>
  <si>
    <t>FY24</t>
  </si>
  <si>
    <t>Sport / GT Cars</t>
  </si>
  <si>
    <t>SUVs</t>
  </si>
  <si>
    <t>Specials</t>
  </si>
  <si>
    <t>Total Cars</t>
  </si>
  <si>
    <t>Revenue</t>
  </si>
  <si>
    <t>AML.L</t>
  </si>
  <si>
    <t>IR</t>
  </si>
  <si>
    <t>Sale of Vehicles</t>
  </si>
  <si>
    <t>Sale of parts</t>
  </si>
  <si>
    <t>Service of vehicles</t>
  </si>
  <si>
    <t>Brand and motorsport</t>
  </si>
  <si>
    <t>COGS</t>
  </si>
  <si>
    <t>Gross Profit</t>
  </si>
  <si>
    <t>Selling</t>
  </si>
  <si>
    <t>Administrative</t>
  </si>
  <si>
    <t>Operating Income</t>
  </si>
  <si>
    <t>Finance Income</t>
  </si>
  <si>
    <t>Finance Expense</t>
  </si>
  <si>
    <t>Pretax Income</t>
  </si>
  <si>
    <t>Tax Expense</t>
  </si>
  <si>
    <t>Net Income</t>
  </si>
  <si>
    <t>Minority Share</t>
  </si>
  <si>
    <t>Net Income to Group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</si>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</sst>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(#,##0.0\)"/>
    <numFmt numFmtId="165" formatCode="#,##0;\(#,##0\)"/>
    <numFmt numFmtId="166" formatCode="#,##0.00;\(#,##0.0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165" fontId="1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16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tonmartin.com/en/corporate/investors/results-and-presen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FC00-7CD5-4271-85C4-5DD3AA57090B}">
  <dimension ref="A1:J7"/>
  <sheetViews>
    <sheetView zoomScale="200" zoomScaleNormal="200" workbookViewId="0">
      <selection activeCell="B8" sqref="B8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  <c r="H2" s="2" t="s">
        <v>2</v>
      </c>
      <c r="I2" s="2">
        <f>74.15/100</f>
        <v>0.74150000000000005</v>
      </c>
    </row>
    <row r="3" spans="1:10" x14ac:dyDescent="0.2">
      <c r="H3" s="2" t="s">
        <v>3</v>
      </c>
      <c r="I3" s="3">
        <v>832.4</v>
      </c>
      <c r="J3" s="4" t="s">
        <v>16</v>
      </c>
    </row>
    <row r="4" spans="1:10" x14ac:dyDescent="0.2">
      <c r="B4" s="2" t="s">
        <v>26</v>
      </c>
      <c r="H4" s="2" t="s">
        <v>4</v>
      </c>
      <c r="I4" s="3">
        <f>+I2*I3</f>
        <v>617.22460000000001</v>
      </c>
    </row>
    <row r="5" spans="1:10" x14ac:dyDescent="0.2">
      <c r="B5" s="5" t="s">
        <v>27</v>
      </c>
      <c r="H5" s="2" t="s">
        <v>5</v>
      </c>
      <c r="I5" s="3">
        <f>359.6+1</f>
        <v>360.6</v>
      </c>
      <c r="J5" s="4" t="s">
        <v>16</v>
      </c>
    </row>
    <row r="6" spans="1:10" x14ac:dyDescent="0.2">
      <c r="H6" s="2" t="s">
        <v>6</v>
      </c>
      <c r="I6" s="3">
        <v>1387.3</v>
      </c>
      <c r="J6" s="4" t="s">
        <v>16</v>
      </c>
    </row>
    <row r="7" spans="1:10" x14ac:dyDescent="0.2">
      <c r="H7" s="2" t="s">
        <v>7</v>
      </c>
      <c r="I7" s="3">
        <f>+I4-I5+I6</f>
        <v>1643.9245999999998</v>
      </c>
    </row>
  </sheetData>
  <hyperlinks>
    <hyperlink ref="B5" r:id="rId1" xr:uid="{C88A38FC-A4D0-494B-8EA0-B1B0686401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1856-24CA-4A93-869B-AEF66EA0BB3B}">
  <dimension ref="A1:BP297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 x14ac:dyDescent="0.2"/>
  <cols>
    <col min="1" max="1" width="5.42578125" style="2" bestFit="1" customWidth="1"/>
    <col min="2" max="2" width="24.7109375" style="2" customWidth="1"/>
    <col min="3" max="16384" width="9.140625" style="2"/>
  </cols>
  <sheetData>
    <row r="1" spans="1:68" x14ac:dyDescent="0.2">
      <c r="A1" s="5" t="s">
        <v>8</v>
      </c>
    </row>
    <row r="2" spans="1:68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17</v>
      </c>
      <c r="M2" s="4" t="s">
        <v>18</v>
      </c>
      <c r="N2" s="4" t="s">
        <v>19</v>
      </c>
      <c r="O2" s="4" t="s">
        <v>20</v>
      </c>
    </row>
    <row r="3" spans="1:68" x14ac:dyDescent="0.2">
      <c r="B3" s="2" t="s">
        <v>21</v>
      </c>
      <c r="C3" s="6"/>
      <c r="D3" s="6"/>
      <c r="E3" s="6"/>
      <c r="F3" s="6">
        <v>1440</v>
      </c>
      <c r="G3" s="6"/>
      <c r="H3" s="6"/>
      <c r="I3" s="6"/>
      <c r="J3" s="6">
        <v>1509</v>
      </c>
      <c r="K3" s="6"/>
      <c r="L3" s="6"/>
      <c r="M3" s="6"/>
      <c r="N3" s="6">
        <v>3530</v>
      </c>
      <c r="O3" s="6">
        <v>3925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68" x14ac:dyDescent="0.2">
      <c r="B4" s="2" t="s">
        <v>22</v>
      </c>
      <c r="C4" s="6"/>
      <c r="D4" s="6"/>
      <c r="E4" s="6"/>
      <c r="F4" s="6">
        <v>699</v>
      </c>
      <c r="G4" s="6"/>
      <c r="H4" s="6"/>
      <c r="I4" s="6"/>
      <c r="J4" s="6">
        <v>822</v>
      </c>
      <c r="K4" s="6"/>
      <c r="L4" s="6"/>
      <c r="M4" s="6"/>
      <c r="N4" s="6">
        <v>2939</v>
      </c>
      <c r="O4" s="6">
        <v>1887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68" x14ac:dyDescent="0.2">
      <c r="B5" s="2" t="s">
        <v>23</v>
      </c>
      <c r="C5" s="6"/>
      <c r="D5" s="6"/>
      <c r="E5" s="6"/>
      <c r="F5" s="6">
        <v>83</v>
      </c>
      <c r="G5" s="6"/>
      <c r="H5" s="6"/>
      <c r="I5" s="6"/>
      <c r="J5" s="6">
        <v>60</v>
      </c>
      <c r="K5" s="6"/>
      <c r="L5" s="6"/>
      <c r="M5" s="6"/>
      <c r="N5" s="6">
        <v>151</v>
      </c>
      <c r="O5" s="6">
        <v>218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68" x14ac:dyDescent="0.2">
      <c r="B6" s="1" t="s">
        <v>24</v>
      </c>
      <c r="C6" s="6"/>
      <c r="D6" s="6"/>
      <c r="E6" s="6"/>
      <c r="F6" s="7">
        <v>2222</v>
      </c>
      <c r="G6" s="6"/>
      <c r="H6" s="6"/>
      <c r="I6" s="6"/>
      <c r="J6" s="7">
        <v>2391</v>
      </c>
      <c r="K6" s="6"/>
      <c r="L6" s="6"/>
      <c r="M6" s="6"/>
      <c r="N6" s="7">
        <v>6620</v>
      </c>
      <c r="O6" s="7">
        <v>6030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68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68" x14ac:dyDescent="0.2">
      <c r="B8" s="6" t="s">
        <v>28</v>
      </c>
      <c r="C8" s="3"/>
      <c r="D8" s="3"/>
      <c r="E8" s="3"/>
      <c r="F8" s="3">
        <v>566.6</v>
      </c>
      <c r="G8" s="3"/>
      <c r="H8" s="3"/>
      <c r="I8" s="3"/>
      <c r="J8" s="3">
        <v>564.5</v>
      </c>
      <c r="K8" s="3"/>
      <c r="L8" s="3"/>
      <c r="M8" s="3"/>
      <c r="N8" s="3">
        <v>1531.9</v>
      </c>
      <c r="O8" s="3">
        <v>1477.9</v>
      </c>
      <c r="P8" s="3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68" x14ac:dyDescent="0.2">
      <c r="B9" s="3" t="s">
        <v>29</v>
      </c>
      <c r="C9" s="3"/>
      <c r="D9" s="3"/>
      <c r="E9" s="3"/>
      <c r="F9" s="3">
        <v>20.7</v>
      </c>
      <c r="G9" s="3"/>
      <c r="H9" s="3"/>
      <c r="I9" s="3"/>
      <c r="J9" s="3">
        <v>19.8</v>
      </c>
      <c r="K9" s="3"/>
      <c r="L9" s="3"/>
      <c r="M9" s="3"/>
      <c r="N9" s="3">
        <v>80</v>
      </c>
      <c r="O9" s="3">
        <v>84.4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x14ac:dyDescent="0.2">
      <c r="B10" s="3" t="s">
        <v>30</v>
      </c>
      <c r="C10" s="3"/>
      <c r="D10" s="3"/>
      <c r="E10" s="3"/>
      <c r="F10" s="3">
        <v>2.9</v>
      </c>
      <c r="G10" s="3"/>
      <c r="H10" s="3"/>
      <c r="I10" s="3"/>
      <c r="J10" s="3">
        <v>2.2000000000000002</v>
      </c>
      <c r="K10" s="3"/>
      <c r="L10" s="3"/>
      <c r="M10" s="3"/>
      <c r="N10" s="3">
        <v>9.8000000000000007</v>
      </c>
      <c r="O10" s="3">
        <v>11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x14ac:dyDescent="0.2">
      <c r="B11" s="3" t="s">
        <v>31</v>
      </c>
      <c r="C11" s="3"/>
      <c r="D11" s="3"/>
      <c r="E11" s="3"/>
      <c r="F11" s="3">
        <v>3.1</v>
      </c>
      <c r="G11" s="3"/>
      <c r="H11" s="3"/>
      <c r="I11" s="3"/>
      <c r="J11" s="3">
        <v>2.8</v>
      </c>
      <c r="K11" s="3"/>
      <c r="L11" s="3"/>
      <c r="M11" s="3"/>
      <c r="N11" s="3">
        <v>11.1</v>
      </c>
      <c r="O11" s="3">
        <v>10.6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x14ac:dyDescent="0.2">
      <c r="B12" s="8" t="s">
        <v>25</v>
      </c>
      <c r="C12" s="8"/>
      <c r="D12" s="8"/>
      <c r="E12" s="8"/>
      <c r="F12" s="8">
        <v>593.29999999999995</v>
      </c>
      <c r="G12" s="8"/>
      <c r="H12" s="8"/>
      <c r="I12" s="8"/>
      <c r="J12" s="8">
        <v>589.29999999999995</v>
      </c>
      <c r="K12" s="8"/>
      <c r="L12" s="8"/>
      <c r="M12" s="8"/>
      <c r="N12" s="8">
        <v>1632.8</v>
      </c>
      <c r="O12" s="8">
        <v>1583.9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x14ac:dyDescent="0.2">
      <c r="B13" s="3" t="s">
        <v>32</v>
      </c>
      <c r="C13" s="3"/>
      <c r="D13" s="3"/>
      <c r="E13" s="3"/>
      <c r="F13" s="3">
        <v>324.89999999999998</v>
      </c>
      <c r="G13" s="3"/>
      <c r="H13" s="3"/>
      <c r="I13" s="3"/>
      <c r="J13" s="3">
        <v>382.3</v>
      </c>
      <c r="K13" s="3"/>
      <c r="L13" s="3"/>
      <c r="M13" s="3"/>
      <c r="N13" s="3">
        <v>993.6</v>
      </c>
      <c r="O13" s="3">
        <v>1000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x14ac:dyDescent="0.2">
      <c r="B14" s="3" t="s">
        <v>33</v>
      </c>
      <c r="C14" s="3">
        <f t="shared" ref="C14:J14" si="0">+C12-C13</f>
        <v>0</v>
      </c>
      <c r="D14" s="3">
        <f t="shared" si="0"/>
        <v>0</v>
      </c>
      <c r="E14" s="3">
        <f t="shared" si="0"/>
        <v>0</v>
      </c>
      <c r="F14" s="3">
        <f t="shared" si="0"/>
        <v>268.39999999999998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206.99999999999994</v>
      </c>
      <c r="K14" s="3"/>
      <c r="L14" s="3"/>
      <c r="M14" s="3"/>
      <c r="N14" s="3">
        <f>+N12-N13</f>
        <v>639.19999999999993</v>
      </c>
      <c r="O14" s="3">
        <f>+O12-O13</f>
        <v>583.90000000000009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x14ac:dyDescent="0.2">
      <c r="B15" s="3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143.80000000000001</v>
      </c>
      <c r="O15" s="3">
        <v>135.4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x14ac:dyDescent="0.2">
      <c r="B16" s="3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606.6</v>
      </c>
      <c r="O16" s="3">
        <v>548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2:68" x14ac:dyDescent="0.2">
      <c r="B17" s="3" t="s">
        <v>36</v>
      </c>
      <c r="C17" s="3"/>
      <c r="D17" s="3"/>
      <c r="E17" s="3"/>
      <c r="F17" s="3"/>
      <c r="G17" s="3"/>
      <c r="H17" s="3"/>
      <c r="I17" s="3"/>
      <c r="J17" s="3"/>
      <c r="K17" s="3"/>
      <c r="L17" s="3">
        <f t="shared" ref="L17:N17" si="1">+L14-L15-L16</f>
        <v>0</v>
      </c>
      <c r="M17" s="3">
        <f t="shared" si="1"/>
        <v>0</v>
      </c>
      <c r="N17" s="3">
        <f t="shared" si="1"/>
        <v>-111.2000000000001</v>
      </c>
      <c r="O17" s="3">
        <f>+O14-O15-O16</f>
        <v>-99.499999999999886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2:68" x14ac:dyDescent="0.2">
      <c r="B18" s="3" t="s">
        <v>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v>74.3</v>
      </c>
      <c r="O18" s="3">
        <v>25.9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2:68" x14ac:dyDescent="0.2">
      <c r="B19" s="3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202.9</v>
      </c>
      <c r="O19" s="3">
        <v>215.5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2:68" x14ac:dyDescent="0.2"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>
        <f t="shared" ref="L20:N20" si="2">+L17+L18-L19</f>
        <v>0</v>
      </c>
      <c r="M20" s="3">
        <f t="shared" si="2"/>
        <v>0</v>
      </c>
      <c r="N20" s="3">
        <f t="shared" si="2"/>
        <v>-239.80000000000013</v>
      </c>
      <c r="O20" s="3">
        <f>+O17+O18-O19</f>
        <v>-289.09999999999991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2:68" x14ac:dyDescent="0.2">
      <c r="B21" s="3" t="s">
        <v>40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-13</v>
      </c>
      <c r="O21" s="3">
        <v>34.4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2:68" x14ac:dyDescent="0.2">
      <c r="B22" s="3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f>+N20-N21</f>
        <v>-226.80000000000013</v>
      </c>
      <c r="O22" s="3">
        <f>+O20-O21</f>
        <v>-323.49999999999989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2:68" x14ac:dyDescent="0.2">
      <c r="B23" s="3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1.3</v>
      </c>
      <c r="O23" s="3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2:68" x14ac:dyDescent="0.2">
      <c r="B24" s="3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>
        <f t="shared" ref="L24:N24" si="3">+L22-L23</f>
        <v>0</v>
      </c>
      <c r="M24" s="3">
        <f t="shared" si="3"/>
        <v>0</v>
      </c>
      <c r="N24" s="3">
        <f t="shared" si="3"/>
        <v>-228.10000000000014</v>
      </c>
      <c r="O24" s="3">
        <f>+O22-O23</f>
        <v>-323.49999999999989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2:68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2:68" x14ac:dyDescent="0.2">
      <c r="B26" s="3" t="s">
        <v>44</v>
      </c>
      <c r="C26" s="3"/>
      <c r="D26" s="3"/>
      <c r="E26" s="3"/>
      <c r="F26" s="3"/>
      <c r="G26" s="3"/>
      <c r="H26" s="3"/>
      <c r="I26" s="3"/>
      <c r="J26" s="3"/>
      <c r="K26" s="3"/>
      <c r="L26" s="9" t="e">
        <f t="shared" ref="L26:N26" si="4">+L24/L27</f>
        <v>#DIV/0!</v>
      </c>
      <c r="M26" s="9" t="e">
        <f t="shared" si="4"/>
        <v>#DIV/0!</v>
      </c>
      <c r="N26" s="9">
        <f t="shared" si="4"/>
        <v>-0.30486500935578736</v>
      </c>
      <c r="O26" s="9">
        <f>+O24/O27</f>
        <v>-0.38863527150408445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2:68" x14ac:dyDescent="0.2">
      <c r="B27" s="3" t="s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748.2</v>
      </c>
      <c r="O27" s="3">
        <v>832.4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2:68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2:68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2:68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2:68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2:68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2:68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2:68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2:68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2:68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2:68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2:68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2:68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2:68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2:68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2:68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2:68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2:68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2:68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2:68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2:68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2:68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2:68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spans="2:68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spans="2:68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spans="2:68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2:68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2:68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spans="2:68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spans="2:68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spans="2:68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2:68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2:68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2:68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2:68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2:68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2:68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spans="2:68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spans="2:68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spans="2:68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2:68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2:68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2:68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2:68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spans="2:68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spans="2:68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2:68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spans="2:68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spans="2:68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spans="2:68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spans="2:68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spans="2:68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spans="2:68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  <row r="80" spans="2:68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</row>
    <row r="81" spans="2:68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</row>
    <row r="82" spans="2:68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spans="2:68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spans="2:68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spans="2:68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spans="2:68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spans="2:68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spans="2:68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spans="2:68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spans="2:68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spans="2:68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 spans="2:68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 spans="2:68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 spans="2:68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 spans="2:68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 spans="2:68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spans="2:68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 spans="2:68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spans="2:68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spans="2:68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spans="2:6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spans="2:6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spans="2:68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spans="2:68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</row>
    <row r="105" spans="2:68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</row>
    <row r="106" spans="2:68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</row>
    <row r="107" spans="2:68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</row>
    <row r="108" spans="2:68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</row>
    <row r="109" spans="2:68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</row>
    <row r="110" spans="2:68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</row>
    <row r="111" spans="2:68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</row>
    <row r="112" spans="2:68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</row>
    <row r="113" spans="2:68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</row>
    <row r="114" spans="2:68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</row>
    <row r="115" spans="2:68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</row>
    <row r="116" spans="2:68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</row>
    <row r="117" spans="2:68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</row>
    <row r="118" spans="2:68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</row>
    <row r="119" spans="2:68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</row>
    <row r="120" spans="2:68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</row>
    <row r="121" spans="2:68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</row>
    <row r="122" spans="2:68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</row>
    <row r="123" spans="2:68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</row>
    <row r="124" spans="2:68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spans="2:68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</row>
    <row r="126" spans="2:68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</row>
    <row r="127" spans="2:68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</row>
    <row r="128" spans="2:68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</row>
    <row r="129" spans="2:68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</row>
    <row r="130" spans="2:68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</row>
    <row r="131" spans="2:68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</row>
    <row r="132" spans="2:68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</row>
    <row r="133" spans="2:68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</row>
    <row r="134" spans="2:68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</row>
    <row r="135" spans="2:68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</row>
    <row r="136" spans="2:68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</row>
    <row r="137" spans="2:68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</row>
    <row r="138" spans="2:68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</row>
    <row r="139" spans="2:68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</row>
    <row r="140" spans="2:68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</row>
    <row r="141" spans="2:68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</row>
    <row r="142" spans="2:68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</row>
    <row r="143" spans="2:68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</row>
    <row r="144" spans="2:68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</row>
    <row r="145" spans="2:68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</row>
    <row r="146" spans="2:68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</row>
    <row r="147" spans="2:68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</row>
    <row r="148" spans="2:68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</row>
    <row r="149" spans="2:68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</row>
    <row r="150" spans="2:68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</row>
    <row r="151" spans="2:68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</row>
    <row r="152" spans="2:68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</row>
    <row r="153" spans="2:68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</row>
    <row r="154" spans="2:68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</row>
    <row r="155" spans="2:68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</row>
    <row r="156" spans="2:68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</row>
    <row r="157" spans="2:68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</row>
    <row r="158" spans="2:68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</row>
    <row r="159" spans="2:68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</row>
    <row r="160" spans="2:68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</row>
    <row r="161" spans="2:68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</row>
    <row r="162" spans="2:68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</row>
    <row r="163" spans="2:68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</row>
    <row r="164" spans="2:68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</row>
    <row r="165" spans="2:68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</row>
    <row r="166" spans="2:68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</row>
    <row r="167" spans="2:68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</row>
    <row r="168" spans="2:68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</row>
    <row r="169" spans="2:68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</row>
    <row r="170" spans="2:68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</row>
    <row r="171" spans="2:68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</row>
    <row r="172" spans="2:68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</row>
    <row r="173" spans="2:68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</row>
    <row r="174" spans="2:68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</row>
    <row r="175" spans="2:68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</row>
    <row r="176" spans="2:68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</row>
    <row r="177" spans="2:68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</row>
    <row r="178" spans="2:68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</row>
    <row r="179" spans="2:68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</row>
    <row r="180" spans="2:68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</row>
    <row r="181" spans="2:68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</row>
    <row r="182" spans="2:68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</row>
    <row r="183" spans="2:68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</row>
    <row r="184" spans="2:68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</row>
    <row r="185" spans="2:68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</row>
    <row r="186" spans="2:68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</row>
    <row r="187" spans="2:68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</row>
    <row r="188" spans="2:68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</row>
    <row r="189" spans="2:68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spans="2:68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spans="2:68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</row>
    <row r="192" spans="2:68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</row>
    <row r="193" spans="2:68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spans="2:68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</row>
    <row r="195" spans="2:68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</row>
    <row r="196" spans="2:68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</row>
    <row r="197" spans="2:68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</row>
    <row r="198" spans="2:68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</row>
    <row r="199" spans="2:68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</row>
    <row r="200" spans="2:68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</row>
    <row r="201" spans="2:68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</row>
    <row r="202" spans="2:68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</row>
    <row r="203" spans="2:68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</row>
    <row r="204" spans="2:68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spans="2:68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</row>
    <row r="206" spans="2:68" x14ac:dyDescent="0.2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</row>
    <row r="207" spans="2:68" x14ac:dyDescent="0.2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</row>
    <row r="208" spans="2:68" x14ac:dyDescent="0.2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</row>
    <row r="209" spans="3:57" x14ac:dyDescent="0.2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</row>
    <row r="210" spans="3:57" x14ac:dyDescent="0.2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</row>
    <row r="211" spans="3:57" x14ac:dyDescent="0.2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</row>
    <row r="212" spans="3:57" x14ac:dyDescent="0.2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</row>
    <row r="213" spans="3:57" x14ac:dyDescent="0.2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</row>
    <row r="214" spans="3:57" x14ac:dyDescent="0.2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</row>
    <row r="215" spans="3:57" x14ac:dyDescent="0.2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</row>
    <row r="216" spans="3:57" x14ac:dyDescent="0.2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</row>
    <row r="217" spans="3:57" x14ac:dyDescent="0.2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</row>
    <row r="218" spans="3:57" x14ac:dyDescent="0.2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</row>
    <row r="219" spans="3:57" x14ac:dyDescent="0.2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</row>
    <row r="220" spans="3:57" x14ac:dyDescent="0.2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</row>
    <row r="221" spans="3:57" x14ac:dyDescent="0.2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</row>
    <row r="222" spans="3:57" x14ac:dyDescent="0.2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</row>
    <row r="223" spans="3:57" x14ac:dyDescent="0.2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</row>
    <row r="224" spans="3:57" x14ac:dyDescent="0.2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</row>
    <row r="225" spans="3:57" x14ac:dyDescent="0.2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</row>
    <row r="226" spans="3:57" x14ac:dyDescent="0.2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</row>
    <row r="227" spans="3:57" x14ac:dyDescent="0.2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</row>
    <row r="228" spans="3:57" x14ac:dyDescent="0.2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</row>
    <row r="229" spans="3:57" x14ac:dyDescent="0.2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</row>
    <row r="230" spans="3:57" x14ac:dyDescent="0.2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</row>
    <row r="231" spans="3:57" x14ac:dyDescent="0.2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</row>
    <row r="232" spans="3:57" x14ac:dyDescent="0.2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</row>
    <row r="233" spans="3:57" x14ac:dyDescent="0.2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</row>
    <row r="234" spans="3:57" x14ac:dyDescent="0.2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</row>
    <row r="235" spans="3:57" x14ac:dyDescent="0.2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</row>
    <row r="236" spans="3:57" x14ac:dyDescent="0.2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</row>
    <row r="237" spans="3:57" x14ac:dyDescent="0.2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</row>
    <row r="238" spans="3:57" x14ac:dyDescent="0.2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</row>
    <row r="239" spans="3:57" x14ac:dyDescent="0.2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</row>
    <row r="240" spans="3:57" x14ac:dyDescent="0.2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</row>
    <row r="241" spans="3:57" x14ac:dyDescent="0.2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</row>
    <row r="242" spans="3:57" x14ac:dyDescent="0.2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</row>
    <row r="243" spans="3:57" x14ac:dyDescent="0.2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</row>
    <row r="244" spans="3:57" x14ac:dyDescent="0.2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</row>
    <row r="245" spans="3:57" x14ac:dyDescent="0.2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</row>
    <row r="246" spans="3:57" x14ac:dyDescent="0.2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</row>
    <row r="247" spans="3:57" x14ac:dyDescent="0.2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</row>
    <row r="248" spans="3:57" x14ac:dyDescent="0.2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</row>
    <row r="249" spans="3:57" x14ac:dyDescent="0.2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</row>
    <row r="250" spans="3:57" x14ac:dyDescent="0.2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</row>
    <row r="251" spans="3:57" x14ac:dyDescent="0.2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</row>
    <row r="252" spans="3:57" x14ac:dyDescent="0.2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</row>
    <row r="253" spans="3:57" x14ac:dyDescent="0.2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</row>
    <row r="254" spans="3:57" x14ac:dyDescent="0.2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</row>
    <row r="255" spans="3:57" x14ac:dyDescent="0.2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</row>
    <row r="256" spans="3:57" x14ac:dyDescent="0.2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</row>
    <row r="257" spans="3:57" x14ac:dyDescent="0.2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</row>
    <row r="258" spans="3:57" x14ac:dyDescent="0.2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</row>
    <row r="259" spans="3:57" x14ac:dyDescent="0.2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</row>
    <row r="260" spans="3:57" x14ac:dyDescent="0.2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</row>
    <row r="261" spans="3:57" x14ac:dyDescent="0.2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</row>
    <row r="262" spans="3:57" x14ac:dyDescent="0.2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</row>
    <row r="263" spans="3:57" x14ac:dyDescent="0.2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</row>
    <row r="264" spans="3:57" x14ac:dyDescent="0.2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</row>
    <row r="265" spans="3:57" x14ac:dyDescent="0.2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</row>
    <row r="266" spans="3:57" x14ac:dyDescent="0.2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</row>
    <row r="267" spans="3:57" x14ac:dyDescent="0.2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</row>
    <row r="268" spans="3:57" x14ac:dyDescent="0.2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</row>
    <row r="269" spans="3:57" x14ac:dyDescent="0.2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</row>
    <row r="270" spans="3:57" x14ac:dyDescent="0.2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</row>
    <row r="271" spans="3:57" x14ac:dyDescent="0.2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</row>
    <row r="272" spans="3:57" x14ac:dyDescent="0.2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</row>
    <row r="273" spans="3:57" x14ac:dyDescent="0.2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</row>
    <row r="274" spans="3:57" x14ac:dyDescent="0.2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</row>
    <row r="275" spans="3:57" x14ac:dyDescent="0.2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</row>
    <row r="276" spans="3:57" x14ac:dyDescent="0.2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</row>
    <row r="277" spans="3:57" x14ac:dyDescent="0.2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</row>
    <row r="278" spans="3:57" x14ac:dyDescent="0.2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</row>
    <row r="279" spans="3:57" x14ac:dyDescent="0.2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</row>
    <row r="280" spans="3:57" x14ac:dyDescent="0.2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</row>
    <row r="281" spans="3:57" x14ac:dyDescent="0.2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</row>
    <row r="282" spans="3:57" x14ac:dyDescent="0.2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</row>
    <row r="283" spans="3:57" x14ac:dyDescent="0.2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</row>
    <row r="284" spans="3:57" x14ac:dyDescent="0.2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</row>
    <row r="285" spans="3:57" x14ac:dyDescent="0.2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</row>
    <row r="286" spans="3:57" x14ac:dyDescent="0.2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</row>
    <row r="287" spans="3:57" x14ac:dyDescent="0.2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</row>
    <row r="288" spans="3:57" x14ac:dyDescent="0.2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</row>
    <row r="289" spans="3:57" x14ac:dyDescent="0.2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</row>
    <row r="290" spans="3:57" x14ac:dyDescent="0.2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</row>
    <row r="291" spans="3:57" x14ac:dyDescent="0.2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</row>
    <row r="292" spans="3:57" x14ac:dyDescent="0.2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</row>
    <row r="293" spans="3:57" x14ac:dyDescent="0.2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</row>
    <row r="294" spans="3:57" x14ac:dyDescent="0.2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</row>
    <row r="295" spans="3:57" x14ac:dyDescent="0.2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</row>
    <row r="296" spans="3:57" x14ac:dyDescent="0.2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</row>
    <row r="297" spans="3:57" x14ac:dyDescent="0.2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</row>
  </sheetData>
  <hyperlinks>
    <hyperlink ref="A1" location="Main!A1" display="Main" xr:uid="{D8D3B6FD-653B-4B95-A4BF-3E9C55E3C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2025-03-25T13:13:04Z</dcterms:created>
  <dcterms:modified xsi:type="dcterms:W3CDTF">2025-09-02T11:47:10Z</dcterms:modified>
</cp:coreProperties>
</file>