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C5296871-FD9A-499F-A174-D1EA2270D733}" xr6:coauthVersionLast="47" xr6:coauthVersionMax="47" xr10:uidLastSave="{00000000-0000-0000-0000-000000000000}"/>
  <bookViews>
    <workbookView xWindow="-120" yWindow="-120" windowWidth="38640" windowHeight="21060" activeTab="1" xr2:uid="{479CF3AA-260E-4E31-88AC-4C0599CDC74D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" i="1" l="1"/>
  <c r="L34" i="2"/>
  <c r="L33" i="2"/>
  <c r="L32" i="2"/>
  <c r="L31" i="2"/>
  <c r="L30" i="2"/>
  <c r="L29" i="2"/>
  <c r="L28" i="2"/>
  <c r="L25" i="2"/>
  <c r="L23" i="2"/>
  <c r="L20" i="2"/>
  <c r="L16" i="2"/>
  <c r="L10" i="2"/>
  <c r="L8" i="2"/>
  <c r="K28" i="2"/>
  <c r="I28" i="2"/>
  <c r="H28" i="2"/>
  <c r="G28" i="2"/>
  <c r="K30" i="2"/>
  <c r="K29" i="2"/>
  <c r="K8" i="2"/>
  <c r="K10" i="2" s="1"/>
  <c r="K16" i="2" s="1"/>
  <c r="K20" i="2" s="1"/>
  <c r="K23" i="2" s="1"/>
  <c r="K25" i="2" s="1"/>
  <c r="J22" i="2"/>
  <c r="J19" i="2"/>
  <c r="J18" i="2"/>
  <c r="J17" i="2"/>
  <c r="J15" i="2"/>
  <c r="J14" i="2"/>
  <c r="J13" i="2"/>
  <c r="J12" i="2"/>
  <c r="J11" i="2"/>
  <c r="J9" i="2"/>
  <c r="F22" i="2"/>
  <c r="F19" i="2"/>
  <c r="F18" i="2"/>
  <c r="F17" i="2"/>
  <c r="F15" i="2"/>
  <c r="F14" i="2"/>
  <c r="F13" i="2"/>
  <c r="F12" i="2"/>
  <c r="F11" i="2"/>
  <c r="F9" i="2"/>
  <c r="R16" i="2"/>
  <c r="R20" i="2" s="1"/>
  <c r="R23" i="2" s="1"/>
  <c r="R25" i="2" s="1"/>
  <c r="Q16" i="2"/>
  <c r="Q20" i="2" s="1"/>
  <c r="Q23" i="2" s="1"/>
  <c r="Q25" i="2" s="1"/>
  <c r="P16" i="2"/>
  <c r="P20" i="2" s="1"/>
  <c r="P23" i="2" s="1"/>
  <c r="S10" i="2"/>
  <c r="S16" i="2" s="1"/>
  <c r="S20" i="2" s="1"/>
  <c r="S23" i="2" s="1"/>
  <c r="S25" i="2" s="1"/>
  <c r="U10" i="2"/>
  <c r="U16" i="2" s="1"/>
  <c r="U20" i="2" s="1"/>
  <c r="U23" i="2" s="1"/>
  <c r="U25" i="2" s="1"/>
  <c r="V10" i="2"/>
  <c r="V16" i="2" s="1"/>
  <c r="V20" i="2" s="1"/>
  <c r="V23" i="2" s="1"/>
  <c r="V25" i="2" s="1"/>
  <c r="T8" i="2"/>
  <c r="T10" i="2" s="1"/>
  <c r="T16" i="2" s="1"/>
  <c r="T20" i="2" s="1"/>
  <c r="T23" i="2" s="1"/>
  <c r="T25" i="2" s="1"/>
  <c r="F7" i="2"/>
  <c r="F6" i="2"/>
  <c r="J7" i="2"/>
  <c r="J30" i="2" s="1"/>
  <c r="J6" i="2"/>
  <c r="F5" i="2"/>
  <c r="F4" i="2"/>
  <c r="F3" i="2"/>
  <c r="J5" i="2"/>
  <c r="J28" i="2" s="1"/>
  <c r="J4" i="2"/>
  <c r="J3" i="2"/>
  <c r="H30" i="2"/>
  <c r="G30" i="2"/>
  <c r="H29" i="2"/>
  <c r="G29" i="2"/>
  <c r="I30" i="2"/>
  <c r="I29" i="2"/>
  <c r="D21" i="2"/>
  <c r="F21" i="2" s="1"/>
  <c r="H21" i="2"/>
  <c r="J21" i="2" s="1"/>
  <c r="I8" i="2"/>
  <c r="G8" i="2"/>
  <c r="G10" i="2" s="1"/>
  <c r="E8" i="2"/>
  <c r="E10" i="2" s="1"/>
  <c r="D8" i="2"/>
  <c r="D10" i="2" s="1"/>
  <c r="C8" i="2"/>
  <c r="C10" i="2" s="1"/>
  <c r="H8" i="2"/>
  <c r="H31" i="2" s="1"/>
  <c r="I5" i="1"/>
  <c r="K33" i="2" l="1"/>
  <c r="K31" i="2"/>
  <c r="K32" i="2"/>
  <c r="K34" i="2"/>
  <c r="G32" i="2"/>
  <c r="I8" i="1"/>
  <c r="J8" i="2"/>
  <c r="J10" i="2" s="1"/>
  <c r="J29" i="2"/>
  <c r="F8" i="2"/>
  <c r="F10" i="2" s="1"/>
  <c r="F32" i="2" s="1"/>
  <c r="G31" i="2"/>
  <c r="I31" i="2"/>
  <c r="H10" i="2"/>
  <c r="H32" i="2" s="1"/>
  <c r="I10" i="2"/>
  <c r="I32" i="2" s="1"/>
  <c r="C32" i="2"/>
  <c r="C16" i="2"/>
  <c r="D32" i="2"/>
  <c r="D16" i="2"/>
  <c r="E32" i="2"/>
  <c r="E16" i="2"/>
  <c r="G16" i="2"/>
  <c r="J31" i="2" l="1"/>
  <c r="H16" i="2"/>
  <c r="H33" i="2" s="1"/>
  <c r="F16" i="2"/>
  <c r="F20" i="2" s="1"/>
  <c r="F23" i="2" s="1"/>
  <c r="I16" i="2"/>
  <c r="I20" i="2" s="1"/>
  <c r="I23" i="2" s="1"/>
  <c r="G20" i="2"/>
  <c r="G23" i="2" s="1"/>
  <c r="G33" i="2"/>
  <c r="J32" i="2"/>
  <c r="J16" i="2"/>
  <c r="E20" i="2"/>
  <c r="E23" i="2" s="1"/>
  <c r="E33" i="2"/>
  <c r="D20" i="2"/>
  <c r="D23" i="2" s="1"/>
  <c r="D33" i="2"/>
  <c r="C33" i="2"/>
  <c r="C20" i="2"/>
  <c r="C23" i="2" s="1"/>
  <c r="H20" i="2" l="1"/>
  <c r="H23" i="2" s="1"/>
  <c r="H25" i="2" s="1"/>
  <c r="F33" i="2"/>
  <c r="I33" i="2"/>
  <c r="E34" i="2"/>
  <c r="E25" i="2"/>
  <c r="F34" i="2"/>
  <c r="F25" i="2"/>
  <c r="J20" i="2"/>
  <c r="J23" i="2" s="1"/>
  <c r="J33" i="2"/>
  <c r="G34" i="2"/>
  <c r="G25" i="2"/>
  <c r="I34" i="2"/>
  <c r="I25" i="2"/>
  <c r="C25" i="2"/>
  <c r="C34" i="2"/>
  <c r="D34" i="2"/>
  <c r="D25" i="2"/>
  <c r="H34" i="2" l="1"/>
  <c r="J34" i="2"/>
  <c r="J25" i="2"/>
</calcChain>
</file>

<file path=xl/sharedStrings.xml><?xml version="1.0" encoding="utf-8"?>
<sst xmlns="http://schemas.openxmlformats.org/spreadsheetml/2006/main" count="73" uniqueCount="68">
  <si>
    <t>Amazon</t>
  </si>
  <si>
    <t>numbers in mio USD</t>
  </si>
  <si>
    <t>Businessmodel</t>
  </si>
  <si>
    <t>x</t>
  </si>
  <si>
    <t>Price</t>
  </si>
  <si>
    <t>Shares</t>
  </si>
  <si>
    <t>MC</t>
  </si>
  <si>
    <t>Cash</t>
  </si>
  <si>
    <t>Debt</t>
  </si>
  <si>
    <t>EV</t>
  </si>
  <si>
    <t>Q224</t>
  </si>
  <si>
    <t>Main</t>
  </si>
  <si>
    <t>Q123</t>
  </si>
  <si>
    <t>Q223</t>
  </si>
  <si>
    <t>Q323</t>
  </si>
  <si>
    <t>Q423</t>
  </si>
  <si>
    <t>Q124</t>
  </si>
  <si>
    <t>Q324</t>
  </si>
  <si>
    <t>Q424</t>
  </si>
  <si>
    <t>Revenue</t>
  </si>
  <si>
    <t>Products</t>
  </si>
  <si>
    <t>Services</t>
  </si>
  <si>
    <t>COGS</t>
  </si>
  <si>
    <t>Gross Profit</t>
  </si>
  <si>
    <t>Fulfilment</t>
  </si>
  <si>
    <t>R&amp;D</t>
  </si>
  <si>
    <t>GA</t>
  </si>
  <si>
    <t>SM</t>
  </si>
  <si>
    <t>Operating Income</t>
  </si>
  <si>
    <t>Other expenses</t>
  </si>
  <si>
    <t>Interest Expense</t>
  </si>
  <si>
    <t>Interest Income</t>
  </si>
  <si>
    <t>Pretax Income</t>
  </si>
  <si>
    <t>Tax Expense</t>
  </si>
  <si>
    <t>Net Income</t>
  </si>
  <si>
    <t>EPS</t>
  </si>
  <si>
    <t>Revenue Growth</t>
  </si>
  <si>
    <t>Operating Margin</t>
  </si>
  <si>
    <t>Gross Margin</t>
  </si>
  <si>
    <t>Tax Rate</t>
  </si>
  <si>
    <t>IR</t>
  </si>
  <si>
    <t>Equity Investments</t>
  </si>
  <si>
    <t>Product Growth</t>
  </si>
  <si>
    <t>Service Growth</t>
  </si>
  <si>
    <t>North America</t>
  </si>
  <si>
    <t xml:space="preserve">International </t>
  </si>
  <si>
    <t>AWS</t>
  </si>
  <si>
    <t>FY18</t>
  </si>
  <si>
    <t>FY19</t>
  </si>
  <si>
    <t>FY20</t>
  </si>
  <si>
    <t>FY21</t>
  </si>
  <si>
    <t>FY22</t>
  </si>
  <si>
    <t>FY23</t>
  </si>
  <si>
    <t>FY24</t>
  </si>
  <si>
    <t>Employees</t>
  </si>
  <si>
    <t>Management</t>
  </si>
  <si>
    <t>CEO:</t>
  </si>
  <si>
    <t>CEO Web Services:</t>
  </si>
  <si>
    <t>Mathhew S. Garman</t>
  </si>
  <si>
    <t>CEO Stores:</t>
  </si>
  <si>
    <t>Andrew R Jassy</t>
  </si>
  <si>
    <t>Douglas J. Herrington</t>
  </si>
  <si>
    <t>Founded: 1994 by Jeff Bezos</t>
  </si>
  <si>
    <t>Q125</t>
  </si>
  <si>
    <t>Q225</t>
  </si>
  <si>
    <t>Q325</t>
  </si>
  <si>
    <t>Q425</t>
  </si>
  <si>
    <t>AWS Growth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</si>
</sst>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;\(#,##0\)"/>
    <numFmt numFmtId="165" formatCode="#,##0.00;\(#,##0.00\)"/>
  </numFmts>
  <fonts count="8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u/>
      <sz val="11"/>
      <color theme="10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  <font>
      <u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3" fillId="0" borderId="0" applyFont="0" applyFill="0" applyBorder="0" applyAlignment="0" applyProtection="0"/>
  </cellStyleXfs>
  <cellXfs count="13">
    <xf numFmtId="0" fontId="0" fillId="0" borderId="0" xfId="0"/>
    <xf numFmtId="0" fontId="4" fillId="0" borderId="0" xfId="0" applyFont="1"/>
    <xf numFmtId="0" fontId="1" fillId="0" borderId="0" xfId="0" applyFont="1"/>
    <xf numFmtId="0" fontId="5" fillId="0" borderId="0" xfId="1" applyFont="1"/>
    <xf numFmtId="164" fontId="1" fillId="0" borderId="0" xfId="0" applyNumberFormat="1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6" fillId="0" borderId="0" xfId="0" applyFont="1"/>
    <xf numFmtId="0" fontId="7" fillId="0" borderId="0" xfId="0" applyFont="1"/>
    <xf numFmtId="164" fontId="4" fillId="0" borderId="0" xfId="0" applyNumberFormat="1" applyFont="1"/>
    <xf numFmtId="165" fontId="1" fillId="0" borderId="0" xfId="0" applyNumberFormat="1" applyFont="1"/>
    <xf numFmtId="9" fontId="1" fillId="0" borderId="0" xfId="2" applyFont="1"/>
    <xf numFmtId="9" fontId="4" fillId="0" borderId="0" xfId="2" applyFont="1"/>
  </cellXfs>
  <cellStyles count="3">
    <cellStyle name="Hyperlink" xfId="1" builtinId="8"/>
    <cellStyle name="Normal" xfId="0" builtinId="0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ir.aboutamazon.com/overview/default.asp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24186-A05E-45BD-BBFF-EE190D3291BA}">
  <dimension ref="A1:J15"/>
  <sheetViews>
    <sheetView zoomScale="200" zoomScaleNormal="200" workbookViewId="0">
      <selection activeCell="B8" sqref="B8"/>
    </sheetView>
  </sheetViews>
  <sheetFormatPr defaultRowHeight="12.75" x14ac:dyDescent="0.2"/>
  <cols>
    <col min="1" max="1" width="4.42578125" style="2" customWidth="1"/>
    <col min="2" max="8" width="9.140625" style="2"/>
    <col min="9" max="9" width="10.140625" style="2" bestFit="1" customWidth="1"/>
    <col min="10" max="16384" width="9.140625" style="2"/>
  </cols>
  <sheetData>
    <row r="1" spans="1:10" x14ac:dyDescent="0.2">
      <c r="A1" s="1" t="s">
        <v>0</v>
      </c>
    </row>
    <row r="2" spans="1:10" x14ac:dyDescent="0.2">
      <c r="A2" s="2" t="s">
        <v>1</v>
      </c>
    </row>
    <row r="3" spans="1:10" x14ac:dyDescent="0.2">
      <c r="H3" s="2" t="s">
        <v>4</v>
      </c>
      <c r="I3" s="2">
        <v>216.1</v>
      </c>
    </row>
    <row r="4" spans="1:10" x14ac:dyDescent="0.2">
      <c r="B4" s="3" t="s">
        <v>40</v>
      </c>
      <c r="H4" s="2" t="s">
        <v>5</v>
      </c>
      <c r="I4" s="4">
        <v>10664.912097</v>
      </c>
      <c r="J4" s="5" t="s">
        <v>64</v>
      </c>
    </row>
    <row r="5" spans="1:10" x14ac:dyDescent="0.2">
      <c r="H5" s="2" t="s">
        <v>6</v>
      </c>
      <c r="I5" s="4">
        <f>I3*I4</f>
        <v>2304687.5041617001</v>
      </c>
    </row>
    <row r="6" spans="1:10" x14ac:dyDescent="0.2">
      <c r="A6" s="6" t="s">
        <v>3</v>
      </c>
      <c r="B6" s="7" t="s">
        <v>2</v>
      </c>
      <c r="H6" s="2" t="s">
        <v>7</v>
      </c>
      <c r="I6" s="4">
        <f>57741+35439</f>
        <v>93180</v>
      </c>
      <c r="J6" s="5" t="s">
        <v>64</v>
      </c>
    </row>
    <row r="7" spans="1:10" x14ac:dyDescent="0.2">
      <c r="H7" s="2" t="s">
        <v>8</v>
      </c>
      <c r="I7" s="4">
        <v>50718</v>
      </c>
      <c r="J7" s="5" t="s">
        <v>64</v>
      </c>
    </row>
    <row r="8" spans="1:10" x14ac:dyDescent="0.2">
      <c r="H8" s="2" t="s">
        <v>9</v>
      </c>
      <c r="I8" s="4">
        <f>I5-I6+I7</f>
        <v>2262225.5041617001</v>
      </c>
    </row>
    <row r="10" spans="1:10" x14ac:dyDescent="0.2">
      <c r="H10" s="2" t="s">
        <v>54</v>
      </c>
    </row>
    <row r="11" spans="1:10" x14ac:dyDescent="0.2">
      <c r="H11" s="2" t="s">
        <v>62</v>
      </c>
    </row>
    <row r="12" spans="1:10" x14ac:dyDescent="0.2">
      <c r="H12" s="8" t="s">
        <v>55</v>
      </c>
    </row>
    <row r="13" spans="1:10" x14ac:dyDescent="0.2">
      <c r="H13" s="2" t="s">
        <v>56</v>
      </c>
      <c r="J13" s="2" t="s">
        <v>60</v>
      </c>
    </row>
    <row r="14" spans="1:10" x14ac:dyDescent="0.2">
      <c r="H14" s="2" t="s">
        <v>57</v>
      </c>
      <c r="J14" s="2" t="s">
        <v>58</v>
      </c>
    </row>
    <row r="15" spans="1:10" x14ac:dyDescent="0.2">
      <c r="H15" s="2" t="s">
        <v>59</v>
      </c>
      <c r="J15" s="2" t="s">
        <v>61</v>
      </c>
    </row>
  </sheetData>
  <hyperlinks>
    <hyperlink ref="B4" r:id="rId1" xr:uid="{B61FF109-E557-45D6-A64A-C4508A53BE2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851AB-88E4-47B4-A48F-9BD557A151E9}">
  <dimension ref="A1:V484"/>
  <sheetViews>
    <sheetView tabSelected="1" zoomScale="200" zoomScaleNormal="2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2" sqref="C2"/>
    </sheetView>
  </sheetViews>
  <sheetFormatPr defaultRowHeight="12.75" x14ac:dyDescent="0.2"/>
  <cols>
    <col min="1" max="1" width="4.7109375" style="2" bestFit="1" customWidth="1"/>
    <col min="2" max="2" width="18.140625" style="2" customWidth="1"/>
    <col min="3" max="16384" width="9.140625" style="2"/>
  </cols>
  <sheetData>
    <row r="1" spans="1:22" x14ac:dyDescent="0.2">
      <c r="A1" s="3" t="s">
        <v>11</v>
      </c>
    </row>
    <row r="2" spans="1:22" x14ac:dyDescent="0.2">
      <c r="C2" s="5" t="s">
        <v>12</v>
      </c>
      <c r="D2" s="5" t="s">
        <v>13</v>
      </c>
      <c r="E2" s="5" t="s">
        <v>14</v>
      </c>
      <c r="F2" s="5" t="s">
        <v>15</v>
      </c>
      <c r="G2" s="5" t="s">
        <v>16</v>
      </c>
      <c r="H2" s="5" t="s">
        <v>10</v>
      </c>
      <c r="I2" s="5" t="s">
        <v>17</v>
      </c>
      <c r="J2" s="5" t="s">
        <v>18</v>
      </c>
      <c r="K2" s="5" t="s">
        <v>63</v>
      </c>
      <c r="L2" s="5" t="s">
        <v>64</v>
      </c>
      <c r="M2" s="5" t="s">
        <v>65</v>
      </c>
      <c r="N2" s="5" t="s">
        <v>66</v>
      </c>
      <c r="P2" s="5" t="s">
        <v>47</v>
      </c>
      <c r="Q2" s="5" t="s">
        <v>48</v>
      </c>
      <c r="R2" s="5" t="s">
        <v>49</v>
      </c>
      <c r="S2" s="5" t="s">
        <v>50</v>
      </c>
      <c r="T2" s="5" t="s">
        <v>51</v>
      </c>
      <c r="U2" s="5" t="s">
        <v>52</v>
      </c>
      <c r="V2" s="5" t="s">
        <v>53</v>
      </c>
    </row>
    <row r="3" spans="1:22" x14ac:dyDescent="0.2">
      <c r="B3" s="2" t="s">
        <v>44</v>
      </c>
      <c r="C3" s="4">
        <v>76881</v>
      </c>
      <c r="D3" s="4">
        <v>82546</v>
      </c>
      <c r="E3" s="4">
        <v>87887</v>
      </c>
      <c r="F3" s="4">
        <f>+V3-SUM(C3:E3)</f>
        <v>140183</v>
      </c>
      <c r="G3" s="4">
        <v>86341</v>
      </c>
      <c r="H3" s="4">
        <v>90033</v>
      </c>
      <c r="I3" s="4">
        <v>95537</v>
      </c>
      <c r="J3" s="4">
        <f>+V3-SUM(G3:I3)</f>
        <v>115586</v>
      </c>
      <c r="K3" s="4">
        <v>92887</v>
      </c>
      <c r="L3" s="4">
        <v>100068</v>
      </c>
      <c r="M3" s="4"/>
      <c r="N3" s="4"/>
      <c r="O3" s="4"/>
      <c r="P3" s="4"/>
      <c r="Q3" s="4"/>
      <c r="R3" s="4"/>
      <c r="S3" s="4"/>
      <c r="T3" s="4"/>
      <c r="U3" s="4">
        <v>352828</v>
      </c>
      <c r="V3" s="4">
        <v>387497</v>
      </c>
    </row>
    <row r="4" spans="1:22" x14ac:dyDescent="0.2">
      <c r="B4" s="2" t="s">
        <v>45</v>
      </c>
      <c r="C4" s="4">
        <v>29123</v>
      </c>
      <c r="D4" s="4">
        <v>29697</v>
      </c>
      <c r="E4" s="4">
        <v>32137</v>
      </c>
      <c r="F4" s="4">
        <f t="shared" ref="F4:F22" si="0">+V4-SUM(C4:E4)</f>
        <v>51949</v>
      </c>
      <c r="G4" s="4">
        <v>31935</v>
      </c>
      <c r="H4" s="4">
        <v>31663</v>
      </c>
      <c r="I4" s="4">
        <v>35888</v>
      </c>
      <c r="J4" s="4">
        <f t="shared" ref="J4:J22" si="1">+V4-SUM(G4:I4)</f>
        <v>43420</v>
      </c>
      <c r="K4" s="4">
        <v>33513</v>
      </c>
      <c r="L4" s="4">
        <v>36761</v>
      </c>
      <c r="M4" s="4"/>
      <c r="N4" s="4"/>
      <c r="O4" s="4"/>
      <c r="P4" s="4"/>
      <c r="Q4" s="4"/>
      <c r="R4" s="4"/>
      <c r="S4" s="4"/>
      <c r="T4" s="4"/>
      <c r="U4" s="4">
        <v>131200</v>
      </c>
      <c r="V4" s="4">
        <v>142906</v>
      </c>
    </row>
    <row r="5" spans="1:22" x14ac:dyDescent="0.2">
      <c r="B5" s="2" t="s">
        <v>46</v>
      </c>
      <c r="C5" s="4">
        <v>21354</v>
      </c>
      <c r="D5" s="4">
        <v>22140</v>
      </c>
      <c r="E5" s="4">
        <v>23059</v>
      </c>
      <c r="F5" s="4">
        <f t="shared" si="0"/>
        <v>40003</v>
      </c>
      <c r="G5" s="4">
        <v>25037</v>
      </c>
      <c r="H5" s="4">
        <v>26281</v>
      </c>
      <c r="I5" s="4">
        <v>27452</v>
      </c>
      <c r="J5" s="4">
        <f t="shared" si="1"/>
        <v>27786</v>
      </c>
      <c r="K5" s="4">
        <v>29267</v>
      </c>
      <c r="L5" s="4">
        <v>30873</v>
      </c>
      <c r="M5" s="4"/>
      <c r="N5" s="4"/>
      <c r="O5" s="4"/>
      <c r="P5" s="4"/>
      <c r="Q5" s="4"/>
      <c r="R5" s="4"/>
      <c r="S5" s="4"/>
      <c r="T5" s="4"/>
      <c r="U5" s="4">
        <v>90757</v>
      </c>
      <c r="V5" s="4">
        <v>106556</v>
      </c>
    </row>
    <row r="6" spans="1:22" x14ac:dyDescent="0.2">
      <c r="B6" s="2" t="s">
        <v>20</v>
      </c>
      <c r="C6" s="4">
        <v>56981</v>
      </c>
      <c r="D6" s="4">
        <v>59032</v>
      </c>
      <c r="E6" s="4">
        <v>63171</v>
      </c>
      <c r="F6" s="4">
        <f t="shared" si="0"/>
        <v>93127</v>
      </c>
      <c r="G6" s="4">
        <v>60915</v>
      </c>
      <c r="H6" s="4">
        <v>61569</v>
      </c>
      <c r="I6" s="4">
        <v>67601</v>
      </c>
      <c r="J6" s="4">
        <f t="shared" si="1"/>
        <v>82226</v>
      </c>
      <c r="K6" s="4">
        <v>63970</v>
      </c>
      <c r="L6" s="4">
        <v>68246</v>
      </c>
      <c r="M6" s="4"/>
      <c r="N6" s="4"/>
      <c r="O6" s="4"/>
      <c r="P6" s="4"/>
      <c r="Q6" s="4"/>
      <c r="R6" s="4"/>
      <c r="S6" s="4"/>
      <c r="T6" s="4">
        <v>242901</v>
      </c>
      <c r="U6" s="4">
        <v>255887</v>
      </c>
      <c r="V6" s="4">
        <v>272311</v>
      </c>
    </row>
    <row r="7" spans="1:22" x14ac:dyDescent="0.2">
      <c r="B7" s="2" t="s">
        <v>21</v>
      </c>
      <c r="C7" s="4">
        <v>70377</v>
      </c>
      <c r="D7" s="4">
        <v>75351</v>
      </c>
      <c r="E7" s="4">
        <v>79912</v>
      </c>
      <c r="F7" s="4">
        <f t="shared" si="0"/>
        <v>140008</v>
      </c>
      <c r="G7" s="4">
        <v>82398</v>
      </c>
      <c r="H7" s="4">
        <v>86408</v>
      </c>
      <c r="I7" s="4">
        <v>91276</v>
      </c>
      <c r="J7" s="4">
        <f t="shared" si="1"/>
        <v>105566</v>
      </c>
      <c r="K7" s="4">
        <v>91697</v>
      </c>
      <c r="L7" s="4">
        <v>99456</v>
      </c>
      <c r="M7" s="4"/>
      <c r="N7" s="4"/>
      <c r="O7" s="4"/>
      <c r="P7" s="4"/>
      <c r="Q7" s="4"/>
      <c r="R7" s="4"/>
      <c r="S7" s="4"/>
      <c r="T7" s="4">
        <v>271082</v>
      </c>
      <c r="U7" s="4">
        <v>318898</v>
      </c>
      <c r="V7" s="4">
        <v>365648</v>
      </c>
    </row>
    <row r="8" spans="1:22" x14ac:dyDescent="0.2">
      <c r="B8" s="1" t="s">
        <v>19</v>
      </c>
      <c r="C8" s="9">
        <f t="shared" ref="C8:F8" si="2">SUM(C6:C7)</f>
        <v>127358</v>
      </c>
      <c r="D8" s="9">
        <f t="shared" si="2"/>
        <v>134383</v>
      </c>
      <c r="E8" s="9">
        <f t="shared" si="2"/>
        <v>143083</v>
      </c>
      <c r="F8" s="9">
        <f t="shared" si="2"/>
        <v>233135</v>
      </c>
      <c r="G8" s="9">
        <f>SUM(G6:G7)</f>
        <v>143313</v>
      </c>
      <c r="H8" s="9">
        <f>SUM(H6:H7)</f>
        <v>147977</v>
      </c>
      <c r="I8" s="9">
        <f t="shared" ref="I8:L8" si="3">SUM(I6:I7)</f>
        <v>158877</v>
      </c>
      <c r="J8" s="9">
        <f t="shared" si="3"/>
        <v>187792</v>
      </c>
      <c r="K8" s="9">
        <f t="shared" si="3"/>
        <v>155667</v>
      </c>
      <c r="L8" s="9">
        <f t="shared" si="3"/>
        <v>167702</v>
      </c>
      <c r="M8" s="9"/>
      <c r="N8" s="9"/>
      <c r="O8" s="4"/>
      <c r="P8" s="4"/>
      <c r="Q8" s="4"/>
      <c r="R8" s="9"/>
      <c r="S8" s="9"/>
      <c r="T8" s="9">
        <f>+T6+T7</f>
        <v>513983</v>
      </c>
      <c r="U8" s="9">
        <v>574785</v>
      </c>
      <c r="V8" s="9">
        <v>637959</v>
      </c>
    </row>
    <row r="9" spans="1:22" x14ac:dyDescent="0.2">
      <c r="B9" s="2" t="s">
        <v>22</v>
      </c>
      <c r="C9" s="4">
        <v>67791</v>
      </c>
      <c r="D9" s="4">
        <v>69373</v>
      </c>
      <c r="E9" s="4">
        <v>75022</v>
      </c>
      <c r="F9" s="4">
        <f t="shared" si="0"/>
        <v>114102</v>
      </c>
      <c r="G9" s="4">
        <v>72633</v>
      </c>
      <c r="H9" s="4">
        <v>73785</v>
      </c>
      <c r="I9" s="4">
        <v>80977</v>
      </c>
      <c r="J9" s="4">
        <f t="shared" si="1"/>
        <v>98893</v>
      </c>
      <c r="K9" s="4">
        <v>76976</v>
      </c>
      <c r="L9" s="4">
        <v>80809</v>
      </c>
      <c r="M9" s="4"/>
      <c r="N9" s="4"/>
      <c r="O9" s="4"/>
      <c r="P9" s="4"/>
      <c r="Q9" s="4"/>
      <c r="R9" s="4"/>
      <c r="S9" s="4"/>
      <c r="T9" s="4">
        <v>288831</v>
      </c>
      <c r="U9" s="4">
        <v>304739</v>
      </c>
      <c r="V9" s="4">
        <v>326288</v>
      </c>
    </row>
    <row r="10" spans="1:22" x14ac:dyDescent="0.2">
      <c r="B10" s="2" t="s">
        <v>23</v>
      </c>
      <c r="C10" s="4">
        <f t="shared" ref="C10" si="4">C8-C9</f>
        <v>59567</v>
      </c>
      <c r="D10" s="4">
        <f>D8-D9</f>
        <v>65010</v>
      </c>
      <c r="E10" s="4">
        <f t="shared" ref="E10:J10" si="5">E8-E9</f>
        <v>68061</v>
      </c>
      <c r="F10" s="4">
        <f t="shared" si="5"/>
        <v>119033</v>
      </c>
      <c r="G10" s="4">
        <f t="shared" si="5"/>
        <v>70680</v>
      </c>
      <c r="H10" s="4">
        <f t="shared" si="5"/>
        <v>74192</v>
      </c>
      <c r="I10" s="4">
        <f t="shared" si="5"/>
        <v>77900</v>
      </c>
      <c r="J10" s="4">
        <f t="shared" si="5"/>
        <v>88899</v>
      </c>
      <c r="K10" s="4">
        <f>K8-K9</f>
        <v>78691</v>
      </c>
      <c r="L10" s="4">
        <f>L8-L9</f>
        <v>86893</v>
      </c>
      <c r="M10" s="4"/>
      <c r="N10" s="4"/>
      <c r="O10" s="4"/>
      <c r="P10" s="4"/>
      <c r="Q10" s="4"/>
      <c r="R10" s="4"/>
      <c r="S10" s="4">
        <f t="shared" ref="S10:U10" si="6">+S8-S9</f>
        <v>0</v>
      </c>
      <c r="T10" s="4">
        <f t="shared" si="6"/>
        <v>225152</v>
      </c>
      <c r="U10" s="4">
        <f t="shared" si="6"/>
        <v>270046</v>
      </c>
      <c r="V10" s="4">
        <f>+V8-V9</f>
        <v>311671</v>
      </c>
    </row>
    <row r="11" spans="1:22" x14ac:dyDescent="0.2">
      <c r="B11" s="2" t="s">
        <v>24</v>
      </c>
      <c r="C11" s="4">
        <v>20905</v>
      </c>
      <c r="D11" s="4">
        <v>21305</v>
      </c>
      <c r="E11" s="4">
        <v>22314</v>
      </c>
      <c r="F11" s="4">
        <f t="shared" si="0"/>
        <v>33981</v>
      </c>
      <c r="G11" s="4">
        <v>22317</v>
      </c>
      <c r="H11" s="4">
        <v>23566</v>
      </c>
      <c r="I11" s="4">
        <v>24660</v>
      </c>
      <c r="J11" s="4">
        <f t="shared" si="1"/>
        <v>27962</v>
      </c>
      <c r="K11" s="4">
        <v>24593</v>
      </c>
      <c r="L11" s="4">
        <v>25976</v>
      </c>
      <c r="M11" s="4"/>
      <c r="N11" s="4"/>
      <c r="O11" s="4"/>
      <c r="P11" s="4"/>
      <c r="Q11" s="4"/>
      <c r="R11" s="4"/>
      <c r="S11" s="4"/>
      <c r="T11" s="4">
        <v>84299</v>
      </c>
      <c r="U11" s="4">
        <v>90619</v>
      </c>
      <c r="V11" s="4">
        <v>98505</v>
      </c>
    </row>
    <row r="12" spans="1:22" x14ac:dyDescent="0.2">
      <c r="B12" s="2" t="s">
        <v>25</v>
      </c>
      <c r="C12" s="4">
        <v>20450</v>
      </c>
      <c r="D12" s="4">
        <v>21931</v>
      </c>
      <c r="E12" s="4">
        <v>21203</v>
      </c>
      <c r="F12" s="4">
        <f t="shared" si="0"/>
        <v>24960</v>
      </c>
      <c r="G12" s="4">
        <v>20424</v>
      </c>
      <c r="H12" s="4">
        <v>22304</v>
      </c>
      <c r="I12" s="4">
        <v>22245</v>
      </c>
      <c r="J12" s="4">
        <f t="shared" si="1"/>
        <v>23571</v>
      </c>
      <c r="K12" s="4">
        <v>22994</v>
      </c>
      <c r="L12" s="4">
        <v>27166</v>
      </c>
      <c r="M12" s="4"/>
      <c r="N12" s="4"/>
      <c r="O12" s="4"/>
      <c r="P12" s="4"/>
      <c r="Q12" s="4"/>
      <c r="R12" s="4"/>
      <c r="S12" s="4"/>
      <c r="T12" s="4">
        <v>73213</v>
      </c>
      <c r="U12" s="4">
        <v>85622</v>
      </c>
      <c r="V12" s="4">
        <v>88544</v>
      </c>
    </row>
    <row r="13" spans="1:22" x14ac:dyDescent="0.2">
      <c r="B13" s="2" t="s">
        <v>27</v>
      </c>
      <c r="C13" s="4">
        <v>10172</v>
      </c>
      <c r="D13" s="4">
        <v>10745</v>
      </c>
      <c r="E13" s="4">
        <v>10551</v>
      </c>
      <c r="F13" s="4">
        <f t="shared" si="0"/>
        <v>12439</v>
      </c>
      <c r="G13" s="4">
        <v>9662</v>
      </c>
      <c r="H13" s="4">
        <v>10512</v>
      </c>
      <c r="I13" s="4">
        <v>10609</v>
      </c>
      <c r="J13" s="4">
        <f t="shared" si="1"/>
        <v>13124</v>
      </c>
      <c r="K13" s="4">
        <v>9763</v>
      </c>
      <c r="L13" s="4">
        <v>11416</v>
      </c>
      <c r="M13" s="4"/>
      <c r="N13" s="4"/>
      <c r="O13" s="4"/>
      <c r="P13" s="4"/>
      <c r="Q13" s="4"/>
      <c r="R13" s="4"/>
      <c r="S13" s="4"/>
      <c r="T13" s="4">
        <v>42238</v>
      </c>
      <c r="U13" s="4">
        <v>44370</v>
      </c>
      <c r="V13" s="4">
        <v>43907</v>
      </c>
    </row>
    <row r="14" spans="1:22" x14ac:dyDescent="0.2">
      <c r="B14" s="2" t="s">
        <v>26</v>
      </c>
      <c r="C14" s="4">
        <v>3043</v>
      </c>
      <c r="D14" s="4">
        <v>3202</v>
      </c>
      <c r="E14" s="4">
        <v>2561</v>
      </c>
      <c r="F14" s="4">
        <f t="shared" si="0"/>
        <v>2553</v>
      </c>
      <c r="G14" s="4">
        <v>2742</v>
      </c>
      <c r="H14" s="4">
        <v>3041</v>
      </c>
      <c r="I14" s="4">
        <v>2713</v>
      </c>
      <c r="J14" s="4">
        <f t="shared" si="1"/>
        <v>2863</v>
      </c>
      <c r="K14" s="4">
        <v>2628</v>
      </c>
      <c r="L14" s="4">
        <v>2965</v>
      </c>
      <c r="M14" s="4"/>
      <c r="N14" s="4"/>
      <c r="O14" s="4"/>
      <c r="P14" s="4"/>
      <c r="Q14" s="4"/>
      <c r="R14" s="4"/>
      <c r="S14" s="4"/>
      <c r="T14" s="4">
        <v>11891</v>
      </c>
      <c r="U14" s="4">
        <v>11816</v>
      </c>
      <c r="V14" s="4">
        <v>11359</v>
      </c>
    </row>
    <row r="15" spans="1:22" x14ac:dyDescent="0.2">
      <c r="B15" s="2" t="s">
        <v>29</v>
      </c>
      <c r="C15" s="4">
        <v>223</v>
      </c>
      <c r="D15" s="4">
        <v>146</v>
      </c>
      <c r="E15" s="4">
        <v>244</v>
      </c>
      <c r="F15" s="4">
        <f t="shared" si="0"/>
        <v>150</v>
      </c>
      <c r="G15" s="4">
        <v>228</v>
      </c>
      <c r="H15" s="4">
        <v>97</v>
      </c>
      <c r="I15" s="4">
        <v>262</v>
      </c>
      <c r="J15" s="4">
        <f t="shared" si="1"/>
        <v>176</v>
      </c>
      <c r="K15" s="4">
        <v>308</v>
      </c>
      <c r="L15" s="4">
        <v>199</v>
      </c>
      <c r="M15" s="4"/>
      <c r="N15" s="4"/>
      <c r="O15" s="4"/>
      <c r="P15" s="4"/>
      <c r="Q15" s="4"/>
      <c r="R15" s="4"/>
      <c r="S15" s="4"/>
      <c r="T15" s="4">
        <v>1263</v>
      </c>
      <c r="U15" s="4">
        <v>767</v>
      </c>
      <c r="V15" s="4">
        <v>763</v>
      </c>
    </row>
    <row r="16" spans="1:22" x14ac:dyDescent="0.2">
      <c r="B16" s="2" t="s">
        <v>28</v>
      </c>
      <c r="C16" s="4">
        <f t="shared" ref="C16:G16" si="7">C10-SUM(C11:C15)</f>
        <v>4774</v>
      </c>
      <c r="D16" s="4">
        <f t="shared" si="7"/>
        <v>7681</v>
      </c>
      <c r="E16" s="4">
        <f t="shared" si="7"/>
        <v>11188</v>
      </c>
      <c r="F16" s="4">
        <f t="shared" si="7"/>
        <v>44950</v>
      </c>
      <c r="G16" s="4">
        <f t="shared" si="7"/>
        <v>15307</v>
      </c>
      <c r="H16" s="4">
        <f>H10-SUM(H11:H15)</f>
        <v>14672</v>
      </c>
      <c r="I16" s="4">
        <f t="shared" ref="I16:V16" si="8">I10-SUM(I11:I15)</f>
        <v>17411</v>
      </c>
      <c r="J16" s="4">
        <f t="shared" si="8"/>
        <v>21203</v>
      </c>
      <c r="K16" s="4">
        <f>K10-SUM(K11:K15)</f>
        <v>18405</v>
      </c>
      <c r="L16" s="4">
        <f>L10-SUM(L11:L15)</f>
        <v>19171</v>
      </c>
      <c r="M16" s="4"/>
      <c r="N16" s="4"/>
      <c r="O16" s="4"/>
      <c r="P16" s="4">
        <f t="shared" si="8"/>
        <v>0</v>
      </c>
      <c r="Q16" s="4">
        <f t="shared" si="8"/>
        <v>0</v>
      </c>
      <c r="R16" s="4">
        <f t="shared" si="8"/>
        <v>0</v>
      </c>
      <c r="S16" s="4">
        <f t="shared" si="8"/>
        <v>0</v>
      </c>
      <c r="T16" s="4">
        <f t="shared" si="8"/>
        <v>12248</v>
      </c>
      <c r="U16" s="4">
        <f t="shared" si="8"/>
        <v>36852</v>
      </c>
      <c r="V16" s="4">
        <f t="shared" si="8"/>
        <v>68593</v>
      </c>
    </row>
    <row r="17" spans="2:22" x14ac:dyDescent="0.2">
      <c r="B17" s="2" t="s">
        <v>31</v>
      </c>
      <c r="C17" s="4">
        <v>611</v>
      </c>
      <c r="D17" s="4">
        <v>661</v>
      </c>
      <c r="E17" s="4">
        <v>776</v>
      </c>
      <c r="F17" s="4">
        <f t="shared" si="0"/>
        <v>2629</v>
      </c>
      <c r="G17" s="4">
        <v>993</v>
      </c>
      <c r="H17" s="4">
        <v>1180</v>
      </c>
      <c r="I17" s="4">
        <v>1256</v>
      </c>
      <c r="J17" s="4">
        <f t="shared" si="1"/>
        <v>1248</v>
      </c>
      <c r="K17" s="4">
        <v>1066</v>
      </c>
      <c r="L17" s="4">
        <v>1085</v>
      </c>
      <c r="M17" s="4"/>
      <c r="N17" s="4"/>
      <c r="O17" s="4"/>
      <c r="P17" s="4"/>
      <c r="Q17" s="4"/>
      <c r="R17" s="4"/>
      <c r="S17" s="4"/>
      <c r="T17" s="4">
        <v>989</v>
      </c>
      <c r="U17" s="4">
        <v>2949</v>
      </c>
      <c r="V17" s="4">
        <v>4677</v>
      </c>
    </row>
    <row r="18" spans="2:22" x14ac:dyDescent="0.2">
      <c r="B18" s="2" t="s">
        <v>30</v>
      </c>
      <c r="C18" s="4">
        <v>823</v>
      </c>
      <c r="D18" s="4">
        <v>840</v>
      </c>
      <c r="E18" s="4">
        <v>806</v>
      </c>
      <c r="F18" s="4">
        <f t="shared" si="0"/>
        <v>-63</v>
      </c>
      <c r="G18" s="4">
        <v>644</v>
      </c>
      <c r="H18" s="4">
        <v>589</v>
      </c>
      <c r="I18" s="4">
        <v>603</v>
      </c>
      <c r="J18" s="4">
        <f t="shared" si="1"/>
        <v>570</v>
      </c>
      <c r="K18" s="4">
        <v>541</v>
      </c>
      <c r="L18" s="4">
        <v>516</v>
      </c>
      <c r="M18" s="4"/>
      <c r="N18" s="4"/>
      <c r="O18" s="4"/>
      <c r="P18" s="4"/>
      <c r="Q18" s="4"/>
      <c r="R18" s="4"/>
      <c r="S18" s="4"/>
      <c r="T18" s="4">
        <v>2367</v>
      </c>
      <c r="U18" s="4">
        <v>3182</v>
      </c>
      <c r="V18" s="4">
        <v>2406</v>
      </c>
    </row>
    <row r="19" spans="2:22" x14ac:dyDescent="0.2">
      <c r="B19" s="2" t="s">
        <v>29</v>
      </c>
      <c r="C19" s="4">
        <v>443</v>
      </c>
      <c r="D19" s="4">
        <v>-61</v>
      </c>
      <c r="E19" s="4">
        <v>-1031</v>
      </c>
      <c r="F19" s="4">
        <f t="shared" si="0"/>
        <v>2899</v>
      </c>
      <c r="G19" s="4">
        <v>2673</v>
      </c>
      <c r="H19" s="4">
        <v>18</v>
      </c>
      <c r="I19" s="4">
        <v>27</v>
      </c>
      <c r="J19" s="4">
        <f t="shared" si="1"/>
        <v>-468</v>
      </c>
      <c r="K19" s="4">
        <v>-2749</v>
      </c>
      <c r="L19" s="4">
        <v>-1117</v>
      </c>
      <c r="M19" s="4"/>
      <c r="N19" s="4"/>
      <c r="O19" s="4"/>
      <c r="P19" s="4"/>
      <c r="Q19" s="4"/>
      <c r="R19" s="4"/>
      <c r="S19" s="4"/>
      <c r="T19" s="4">
        <v>16806</v>
      </c>
      <c r="U19" s="4">
        <v>-938</v>
      </c>
      <c r="V19" s="4">
        <v>2250</v>
      </c>
    </row>
    <row r="20" spans="2:22" x14ac:dyDescent="0.2">
      <c r="B20" s="2" t="s">
        <v>32</v>
      </c>
      <c r="C20" s="4">
        <f t="shared" ref="C20:G20" si="9">C16+C17-C18-C19</f>
        <v>4119</v>
      </c>
      <c r="D20" s="4">
        <f>D16+D17-D18-D19</f>
        <v>7563</v>
      </c>
      <c r="E20" s="4">
        <f t="shared" si="9"/>
        <v>12189</v>
      </c>
      <c r="F20" s="4">
        <f t="shared" si="9"/>
        <v>44743</v>
      </c>
      <c r="G20" s="4">
        <f t="shared" si="9"/>
        <v>12983</v>
      </c>
      <c r="H20" s="4">
        <f>H16+H17-H18-H19</f>
        <v>15245</v>
      </c>
      <c r="I20" s="4">
        <f t="shared" ref="I20:V20" si="10">I16+I17-I18-I19</f>
        <v>18037</v>
      </c>
      <c r="J20" s="4">
        <f t="shared" si="10"/>
        <v>22349</v>
      </c>
      <c r="K20" s="4">
        <f t="shared" si="10"/>
        <v>21679</v>
      </c>
      <c r="L20" s="4">
        <f t="shared" si="10"/>
        <v>20857</v>
      </c>
      <c r="M20" s="4"/>
      <c r="N20" s="4"/>
      <c r="O20" s="4"/>
      <c r="P20" s="4">
        <f t="shared" si="10"/>
        <v>0</v>
      </c>
      <c r="Q20" s="4">
        <f t="shared" si="10"/>
        <v>0</v>
      </c>
      <c r="R20" s="4">
        <f t="shared" si="10"/>
        <v>0</v>
      </c>
      <c r="S20" s="4">
        <f t="shared" si="10"/>
        <v>0</v>
      </c>
      <c r="T20" s="4">
        <f t="shared" si="10"/>
        <v>-5936</v>
      </c>
      <c r="U20" s="4">
        <f t="shared" si="10"/>
        <v>37557</v>
      </c>
      <c r="V20" s="4">
        <f t="shared" si="10"/>
        <v>68614</v>
      </c>
    </row>
    <row r="21" spans="2:22" x14ac:dyDescent="0.2">
      <c r="B21" s="2" t="s">
        <v>33</v>
      </c>
      <c r="C21" s="4">
        <v>948</v>
      </c>
      <c r="D21" s="4">
        <f>804</f>
        <v>804</v>
      </c>
      <c r="E21" s="4">
        <v>2306</v>
      </c>
      <c r="F21" s="4">
        <f t="shared" si="0"/>
        <v>5207</v>
      </c>
      <c r="G21" s="4">
        <v>2467</v>
      </c>
      <c r="H21" s="4">
        <f>1767</f>
        <v>1767</v>
      </c>
      <c r="I21" s="4">
        <v>2706</v>
      </c>
      <c r="J21" s="4">
        <f t="shared" si="1"/>
        <v>2325</v>
      </c>
      <c r="K21" s="4">
        <v>4553</v>
      </c>
      <c r="L21" s="4">
        <v>2678</v>
      </c>
      <c r="M21" s="4"/>
      <c r="N21" s="4"/>
      <c r="O21" s="4"/>
      <c r="P21" s="4"/>
      <c r="Q21" s="4"/>
      <c r="R21" s="4"/>
      <c r="S21" s="4"/>
      <c r="T21" s="4">
        <v>-3217</v>
      </c>
      <c r="U21" s="4">
        <v>7120</v>
      </c>
      <c r="V21" s="4">
        <v>9265</v>
      </c>
    </row>
    <row r="22" spans="2:22" x14ac:dyDescent="0.2">
      <c r="B22" s="2" t="s">
        <v>41</v>
      </c>
      <c r="C22" s="4">
        <v>-1</v>
      </c>
      <c r="D22" s="4">
        <v>9</v>
      </c>
      <c r="E22" s="4">
        <v>4</v>
      </c>
      <c r="F22" s="4">
        <f t="shared" si="0"/>
        <v>89</v>
      </c>
      <c r="G22" s="4">
        <v>85</v>
      </c>
      <c r="H22" s="4">
        <v>-7</v>
      </c>
      <c r="I22" s="4">
        <v>3</v>
      </c>
      <c r="J22" s="4">
        <f t="shared" si="1"/>
        <v>20</v>
      </c>
      <c r="K22" s="4">
        <v>-1</v>
      </c>
      <c r="L22" s="4">
        <v>15</v>
      </c>
      <c r="M22" s="4"/>
      <c r="N22" s="4"/>
      <c r="O22" s="4"/>
      <c r="P22" s="4"/>
      <c r="Q22" s="4"/>
      <c r="R22" s="4"/>
      <c r="S22" s="4"/>
      <c r="T22" s="4">
        <v>3</v>
      </c>
      <c r="U22" s="4">
        <v>12</v>
      </c>
      <c r="V22" s="4">
        <v>101</v>
      </c>
    </row>
    <row r="23" spans="2:22" x14ac:dyDescent="0.2">
      <c r="B23" s="2" t="s">
        <v>34</v>
      </c>
      <c r="C23" s="4">
        <f t="shared" ref="C23:H23" si="11">+C20-C21-C22</f>
        <v>3172</v>
      </c>
      <c r="D23" s="4">
        <f t="shared" si="11"/>
        <v>6750</v>
      </c>
      <c r="E23" s="4">
        <f t="shared" si="11"/>
        <v>9879</v>
      </c>
      <c r="F23" s="4">
        <f t="shared" si="11"/>
        <v>39447</v>
      </c>
      <c r="G23" s="4">
        <f t="shared" si="11"/>
        <v>10431</v>
      </c>
      <c r="H23" s="4">
        <f t="shared" si="11"/>
        <v>13485</v>
      </c>
      <c r="I23" s="4">
        <f>+I20-I21-I22</f>
        <v>15328</v>
      </c>
      <c r="J23" s="4">
        <f t="shared" ref="J23:V23" si="12">+J20-J21-J22</f>
        <v>20004</v>
      </c>
      <c r="K23" s="4">
        <f t="shared" si="12"/>
        <v>17127</v>
      </c>
      <c r="L23" s="4">
        <f t="shared" si="12"/>
        <v>18164</v>
      </c>
      <c r="M23" s="4"/>
      <c r="N23" s="4"/>
      <c r="O23" s="4"/>
      <c r="P23" s="4">
        <f t="shared" si="12"/>
        <v>0</v>
      </c>
      <c r="Q23" s="4">
        <f t="shared" si="12"/>
        <v>0</v>
      </c>
      <c r="R23" s="4">
        <f t="shared" si="12"/>
        <v>0</v>
      </c>
      <c r="S23" s="4">
        <f t="shared" si="12"/>
        <v>0</v>
      </c>
      <c r="T23" s="4">
        <f t="shared" si="12"/>
        <v>-2722</v>
      </c>
      <c r="U23" s="4">
        <f t="shared" si="12"/>
        <v>30425</v>
      </c>
      <c r="V23" s="4">
        <f t="shared" si="12"/>
        <v>59248</v>
      </c>
    </row>
    <row r="24" spans="2:22" x14ac:dyDescent="0.2"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</row>
    <row r="25" spans="2:22" x14ac:dyDescent="0.2">
      <c r="B25" s="2" t="s">
        <v>35</v>
      </c>
      <c r="C25" s="10">
        <f t="shared" ref="C25" si="13">C23/C26</f>
        <v>0.30946341463414634</v>
      </c>
      <c r="D25" s="10">
        <f>D23/D26</f>
        <v>0.65629557608167233</v>
      </c>
      <c r="E25" s="10">
        <f t="shared" ref="E25:I25" si="14">E23/E26</f>
        <v>0.9570819608602984</v>
      </c>
      <c r="F25" s="10">
        <f t="shared" si="14"/>
        <v>3.828319099378882</v>
      </c>
      <c r="G25" s="10">
        <f t="shared" si="14"/>
        <v>1.0036563071297988</v>
      </c>
      <c r="H25" s="10">
        <f t="shared" si="14"/>
        <v>1.2908011869436202</v>
      </c>
      <c r="I25" s="10">
        <f t="shared" si="14"/>
        <v>1.4596705075707075</v>
      </c>
      <c r="J25" s="10">
        <f>J23/J26</f>
        <v>1.9100544256659984</v>
      </c>
      <c r="K25" s="10">
        <f>K23/K26</f>
        <v>1.6152975572951052</v>
      </c>
      <c r="L25" s="10">
        <f>L23/L26</f>
        <v>1.7076243301682805</v>
      </c>
      <c r="M25" s="10"/>
      <c r="N25" s="10"/>
      <c r="O25" s="4"/>
      <c r="P25" s="4"/>
      <c r="Q25" s="10" t="e">
        <f t="shared" ref="Q25:U25" si="15">+Q23/Q26</f>
        <v>#DIV/0!</v>
      </c>
      <c r="R25" s="10" t="e">
        <f t="shared" si="15"/>
        <v>#DIV/0!</v>
      </c>
      <c r="S25" s="10" t="e">
        <f t="shared" si="15"/>
        <v>#DIV/0!</v>
      </c>
      <c r="T25" s="10">
        <f t="shared" si="15"/>
        <v>-0.2671508489547551</v>
      </c>
      <c r="U25" s="10">
        <f t="shared" si="15"/>
        <v>2.9527368012422359</v>
      </c>
      <c r="V25" s="10">
        <f>+V23/V26</f>
        <v>5.6572137878353859</v>
      </c>
    </row>
    <row r="26" spans="2:22" x14ac:dyDescent="0.2">
      <c r="B26" s="2" t="s">
        <v>5</v>
      </c>
      <c r="C26" s="4">
        <v>10250</v>
      </c>
      <c r="D26" s="4">
        <v>10285</v>
      </c>
      <c r="E26" s="4">
        <v>10322</v>
      </c>
      <c r="F26" s="4">
        <v>10304</v>
      </c>
      <c r="G26" s="4">
        <v>10393</v>
      </c>
      <c r="H26" s="4">
        <v>10447</v>
      </c>
      <c r="I26" s="4">
        <v>10501</v>
      </c>
      <c r="J26" s="4">
        <v>10473</v>
      </c>
      <c r="K26" s="4">
        <v>10603</v>
      </c>
      <c r="L26" s="4">
        <v>10637</v>
      </c>
      <c r="M26" s="4"/>
      <c r="N26" s="4"/>
      <c r="O26" s="4"/>
      <c r="P26" s="4"/>
      <c r="Q26" s="4"/>
      <c r="R26" s="4"/>
      <c r="S26" s="4"/>
      <c r="T26" s="4">
        <v>10189</v>
      </c>
      <c r="U26" s="4">
        <v>10304</v>
      </c>
      <c r="V26" s="4">
        <v>10473</v>
      </c>
    </row>
    <row r="27" spans="2:22" x14ac:dyDescent="0.2"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</row>
    <row r="28" spans="2:22" x14ac:dyDescent="0.2">
      <c r="B28" s="2" t="s">
        <v>67</v>
      </c>
      <c r="C28" s="4"/>
      <c r="D28" s="4"/>
      <c r="E28" s="4"/>
      <c r="F28" s="4"/>
      <c r="G28" s="11">
        <f>G5/C5-1</f>
        <v>0.17247354125690739</v>
      </c>
      <c r="H28" s="11">
        <f t="shared" ref="H28:L28" si="16">H5/D5-1</f>
        <v>0.18703703703703711</v>
      </c>
      <c r="I28" s="11">
        <f t="shared" si="16"/>
        <v>0.1905112971074201</v>
      </c>
      <c r="J28" s="11">
        <f t="shared" si="16"/>
        <v>-0.30540209484288683</v>
      </c>
      <c r="K28" s="11">
        <f t="shared" si="16"/>
        <v>0.1689499540679793</v>
      </c>
      <c r="L28" s="11">
        <f t="shared" si="16"/>
        <v>0.17472698907956308</v>
      </c>
      <c r="M28" s="4"/>
      <c r="N28" s="4"/>
      <c r="O28" s="4"/>
      <c r="P28" s="4"/>
      <c r="Q28" s="4"/>
      <c r="R28" s="4"/>
      <c r="S28" s="4"/>
      <c r="T28" s="4"/>
      <c r="U28" s="4"/>
      <c r="V28" s="4"/>
    </row>
    <row r="29" spans="2:22" x14ac:dyDescent="0.2">
      <c r="B29" s="2" t="s">
        <v>42</v>
      </c>
      <c r="C29" s="4"/>
      <c r="D29" s="4"/>
      <c r="E29" s="4"/>
      <c r="F29" s="4"/>
      <c r="G29" s="11">
        <f>G6/C6-1</f>
        <v>6.9040557378775347E-2</v>
      </c>
      <c r="H29" s="11">
        <f t="shared" ref="H29:H30" si="17">H6/D6-1</f>
        <v>4.2976690608483636E-2</v>
      </c>
      <c r="I29" s="11">
        <f t="shared" ref="I29:L31" si="18">I6/E6-1</f>
        <v>7.0127115290243847E-2</v>
      </c>
      <c r="J29" s="11">
        <f t="shared" si="18"/>
        <v>-0.11705520418353432</v>
      </c>
      <c r="K29" s="11">
        <f t="shared" si="18"/>
        <v>5.0151850939834208E-2</v>
      </c>
      <c r="L29" s="11">
        <f t="shared" si="18"/>
        <v>0.10844743296139292</v>
      </c>
      <c r="M29" s="11"/>
      <c r="N29" s="11"/>
      <c r="O29" s="4"/>
      <c r="P29" s="4"/>
      <c r="Q29" s="4"/>
      <c r="R29" s="4"/>
      <c r="S29" s="4"/>
      <c r="T29" s="4"/>
      <c r="U29" s="4"/>
      <c r="V29" s="4"/>
    </row>
    <row r="30" spans="2:22" x14ac:dyDescent="0.2">
      <c r="B30" s="2" t="s">
        <v>43</v>
      </c>
      <c r="C30" s="4"/>
      <c r="D30" s="4"/>
      <c r="E30" s="4"/>
      <c r="F30" s="4"/>
      <c r="G30" s="11">
        <f>G7/C7-1</f>
        <v>0.17080864486977276</v>
      </c>
      <c r="H30" s="11">
        <f t="shared" si="17"/>
        <v>0.14673992382317413</v>
      </c>
      <c r="I30" s="11">
        <f t="shared" si="18"/>
        <v>0.14220642706977671</v>
      </c>
      <c r="J30" s="11">
        <f t="shared" si="18"/>
        <v>-0.24600022855836812</v>
      </c>
      <c r="K30" s="11">
        <f t="shared" si="18"/>
        <v>0.11285468093885775</v>
      </c>
      <c r="L30" s="11">
        <f t="shared" si="18"/>
        <v>0.15100453661697988</v>
      </c>
      <c r="M30" s="11"/>
      <c r="N30" s="11"/>
      <c r="O30" s="4"/>
      <c r="P30" s="4"/>
      <c r="Q30" s="4"/>
      <c r="R30" s="4"/>
      <c r="S30" s="4"/>
      <c r="T30" s="4"/>
      <c r="U30" s="4"/>
      <c r="V30" s="4"/>
    </row>
    <row r="31" spans="2:22" x14ac:dyDescent="0.2">
      <c r="B31" s="1" t="s">
        <v>36</v>
      </c>
      <c r="C31" s="9"/>
      <c r="D31" s="9"/>
      <c r="E31" s="9"/>
      <c r="F31" s="9"/>
      <c r="G31" s="12">
        <f>G8/C8-1</f>
        <v>0.12527677884388888</v>
      </c>
      <c r="H31" s="12">
        <f>H8/D8-1</f>
        <v>0.10115862869559389</v>
      </c>
      <c r="I31" s="12">
        <f t="shared" si="18"/>
        <v>0.11038348371225104</v>
      </c>
      <c r="J31" s="12">
        <f t="shared" si="18"/>
        <v>-0.19449246144937482</v>
      </c>
      <c r="K31" s="12">
        <f t="shared" si="18"/>
        <v>8.6202926461660834E-2</v>
      </c>
      <c r="L31" s="12">
        <f t="shared" si="18"/>
        <v>0.13329774221669588</v>
      </c>
      <c r="M31" s="11"/>
      <c r="N31" s="11"/>
      <c r="O31" s="4"/>
      <c r="P31" s="4"/>
      <c r="Q31" s="4"/>
      <c r="R31" s="4"/>
      <c r="S31" s="4"/>
      <c r="T31" s="4"/>
      <c r="U31" s="4"/>
      <c r="V31" s="4"/>
    </row>
    <row r="32" spans="2:22" x14ac:dyDescent="0.2">
      <c r="B32" s="2" t="s">
        <v>38</v>
      </c>
      <c r="C32" s="11">
        <f t="shared" ref="C32:G32" si="19">C10/C8</f>
        <v>0.46771306082067871</v>
      </c>
      <c r="D32" s="11">
        <f t="shared" si="19"/>
        <v>0.48376654785203488</v>
      </c>
      <c r="E32" s="11">
        <f t="shared" si="19"/>
        <v>0.47567495789157344</v>
      </c>
      <c r="F32" s="11">
        <f t="shared" si="19"/>
        <v>0.51057541767645354</v>
      </c>
      <c r="G32" s="11">
        <f t="shared" si="19"/>
        <v>0.49318624269954575</v>
      </c>
      <c r="H32" s="11">
        <f>H10/H8</f>
        <v>0.50137521371564497</v>
      </c>
      <c r="I32" s="11">
        <f t="shared" ref="I32:J32" si="20">I10/I8</f>
        <v>0.49031640829069029</v>
      </c>
      <c r="J32" s="11">
        <f t="shared" si="20"/>
        <v>0.47339077276987307</v>
      </c>
      <c r="K32" s="11">
        <f>K10/K8</f>
        <v>0.50550855351487467</v>
      </c>
      <c r="L32" s="11">
        <f>L10/L8</f>
        <v>0.51813931855314788</v>
      </c>
      <c r="M32" s="11"/>
      <c r="N32" s="11"/>
      <c r="O32" s="4"/>
      <c r="P32" s="4"/>
      <c r="Q32" s="4"/>
      <c r="R32" s="4"/>
      <c r="S32" s="4"/>
      <c r="T32" s="4"/>
      <c r="U32" s="4"/>
      <c r="V32" s="4"/>
    </row>
    <row r="33" spans="2:22" x14ac:dyDescent="0.2">
      <c r="B33" s="2" t="s">
        <v>37</v>
      </c>
      <c r="C33" s="11">
        <f t="shared" ref="C33:G33" si="21">C16/C8</f>
        <v>3.7484885126964934E-2</v>
      </c>
      <c r="D33" s="11">
        <f t="shared" si="21"/>
        <v>5.7157527365812637E-2</v>
      </c>
      <c r="E33" s="11">
        <f t="shared" si="21"/>
        <v>7.8192377850618167E-2</v>
      </c>
      <c r="F33" s="11">
        <f t="shared" si="21"/>
        <v>0.1928067428743003</v>
      </c>
      <c r="G33" s="11">
        <f t="shared" si="21"/>
        <v>0.10680817511321374</v>
      </c>
      <c r="H33" s="11">
        <f>H16/H8</f>
        <v>9.9150543665569649E-2</v>
      </c>
      <c r="I33" s="11">
        <f t="shared" ref="I33:J33" si="22">I16/I8</f>
        <v>0.1095879202150091</v>
      </c>
      <c r="J33" s="11">
        <f t="shared" si="22"/>
        <v>0.1129068330919315</v>
      </c>
      <c r="K33" s="11">
        <f t="shared" ref="K33:L33" si="23">K16/K8</f>
        <v>0.11823315153500742</v>
      </c>
      <c r="L33" s="11">
        <f t="shared" si="23"/>
        <v>0.11431586981669867</v>
      </c>
      <c r="M33" s="11"/>
      <c r="N33" s="11"/>
      <c r="O33" s="4"/>
      <c r="P33" s="4"/>
      <c r="Q33" s="4"/>
      <c r="R33" s="4"/>
      <c r="S33" s="4"/>
      <c r="T33" s="4"/>
      <c r="U33" s="4"/>
      <c r="V33" s="4"/>
    </row>
    <row r="34" spans="2:22" x14ac:dyDescent="0.2">
      <c r="B34" s="2" t="s">
        <v>39</v>
      </c>
      <c r="C34" s="11">
        <f t="shared" ref="C34:G34" si="24">C21/C20</f>
        <v>0.23015294974508377</v>
      </c>
      <c r="D34" s="11">
        <f t="shared" si="24"/>
        <v>0.10630702102340341</v>
      </c>
      <c r="E34" s="11">
        <f t="shared" si="24"/>
        <v>0.18918697185987365</v>
      </c>
      <c r="F34" s="11">
        <f t="shared" si="24"/>
        <v>0.11637574592673715</v>
      </c>
      <c r="G34" s="11">
        <f t="shared" si="24"/>
        <v>0.1900177154740815</v>
      </c>
      <c r="H34" s="11">
        <f>H21/H20</f>
        <v>0.11590685470646113</v>
      </c>
      <c r="I34" s="11">
        <f t="shared" ref="I34:J34" si="25">I21/I20</f>
        <v>0.15002494871652713</v>
      </c>
      <c r="J34" s="11">
        <f t="shared" si="25"/>
        <v>0.10403150029084075</v>
      </c>
      <c r="K34" s="11">
        <f t="shared" ref="K34:L34" si="26">K21/K20</f>
        <v>0.21001891231145348</v>
      </c>
      <c r="L34" s="11">
        <f t="shared" si="26"/>
        <v>0.1283981397132857</v>
      </c>
      <c r="M34" s="11"/>
      <c r="N34" s="11"/>
      <c r="O34" s="4"/>
      <c r="P34" s="4"/>
      <c r="Q34" s="4"/>
      <c r="R34" s="4"/>
      <c r="S34" s="4"/>
      <c r="T34" s="4"/>
      <c r="U34" s="4"/>
      <c r="V34" s="4"/>
    </row>
    <row r="35" spans="2:22" x14ac:dyDescent="0.2"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</row>
    <row r="36" spans="2:22" x14ac:dyDescent="0.2"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</row>
    <row r="37" spans="2:22" x14ac:dyDescent="0.2"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</row>
    <row r="38" spans="2:22" x14ac:dyDescent="0.2"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</row>
    <row r="39" spans="2:22" x14ac:dyDescent="0.2"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</row>
    <row r="40" spans="2:22" x14ac:dyDescent="0.2"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</row>
    <row r="41" spans="2:22" x14ac:dyDescent="0.2"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</row>
    <row r="42" spans="2:22" x14ac:dyDescent="0.2"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</row>
    <row r="43" spans="2:22" x14ac:dyDescent="0.2"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</row>
    <row r="44" spans="2:22" x14ac:dyDescent="0.2"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</row>
    <row r="45" spans="2:22" x14ac:dyDescent="0.2"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</row>
    <row r="46" spans="2:22" x14ac:dyDescent="0.2"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</row>
    <row r="47" spans="2:22" x14ac:dyDescent="0.2"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</row>
    <row r="48" spans="2:22" x14ac:dyDescent="0.2"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</row>
    <row r="49" spans="3:22" x14ac:dyDescent="0.2"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</row>
    <row r="50" spans="3:22" x14ac:dyDescent="0.2"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</row>
    <row r="51" spans="3:22" x14ac:dyDescent="0.2"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</row>
    <row r="52" spans="3:22" x14ac:dyDescent="0.2"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</row>
    <row r="53" spans="3:22" x14ac:dyDescent="0.2"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</row>
    <row r="54" spans="3:22" x14ac:dyDescent="0.2"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</row>
    <row r="55" spans="3:22" x14ac:dyDescent="0.2"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</row>
    <row r="56" spans="3:22" x14ac:dyDescent="0.2"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</row>
    <row r="57" spans="3:22" x14ac:dyDescent="0.2"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</row>
    <row r="58" spans="3:22" x14ac:dyDescent="0.2"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</row>
    <row r="59" spans="3:22" x14ac:dyDescent="0.2"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</row>
    <row r="60" spans="3:22" x14ac:dyDescent="0.2"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</row>
    <row r="61" spans="3:22" x14ac:dyDescent="0.2"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</row>
    <row r="62" spans="3:22" x14ac:dyDescent="0.2"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</row>
    <row r="63" spans="3:22" x14ac:dyDescent="0.2"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</row>
    <row r="64" spans="3:22" x14ac:dyDescent="0.2"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</row>
    <row r="65" spans="3:22" x14ac:dyDescent="0.2"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</row>
    <row r="66" spans="3:22" x14ac:dyDescent="0.2"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</row>
    <row r="67" spans="3:22" x14ac:dyDescent="0.2"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</row>
    <row r="68" spans="3:22" x14ac:dyDescent="0.2"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</row>
    <row r="69" spans="3:22" x14ac:dyDescent="0.2"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</row>
    <row r="70" spans="3:22" x14ac:dyDescent="0.2"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</row>
    <row r="71" spans="3:22" x14ac:dyDescent="0.2"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</row>
    <row r="72" spans="3:22" x14ac:dyDescent="0.2"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</row>
    <row r="73" spans="3:22" x14ac:dyDescent="0.2"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</row>
    <row r="74" spans="3:22" x14ac:dyDescent="0.2"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</row>
    <row r="75" spans="3:22" x14ac:dyDescent="0.2"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</row>
    <row r="76" spans="3:22" x14ac:dyDescent="0.2"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</row>
    <row r="77" spans="3:22" x14ac:dyDescent="0.2"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</row>
    <row r="78" spans="3:22" x14ac:dyDescent="0.2"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</row>
    <row r="79" spans="3:22" x14ac:dyDescent="0.2"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</row>
    <row r="80" spans="3:22" x14ac:dyDescent="0.2"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</row>
    <row r="81" spans="3:22" x14ac:dyDescent="0.2"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</row>
    <row r="82" spans="3:22" x14ac:dyDescent="0.2"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</row>
    <row r="83" spans="3:22" x14ac:dyDescent="0.2"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</row>
    <row r="84" spans="3:22" x14ac:dyDescent="0.2"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</row>
    <row r="85" spans="3:22" x14ac:dyDescent="0.2"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</row>
    <row r="86" spans="3:22" x14ac:dyDescent="0.2"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</row>
    <row r="87" spans="3:22" x14ac:dyDescent="0.2"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</row>
    <row r="88" spans="3:22" x14ac:dyDescent="0.2"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</row>
    <row r="89" spans="3:22" x14ac:dyDescent="0.2"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</row>
    <row r="90" spans="3:22" x14ac:dyDescent="0.2"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</row>
    <row r="91" spans="3:22" x14ac:dyDescent="0.2"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</row>
    <row r="92" spans="3:22" x14ac:dyDescent="0.2"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</row>
    <row r="93" spans="3:22" x14ac:dyDescent="0.2"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</row>
    <row r="94" spans="3:22" x14ac:dyDescent="0.2"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</row>
    <row r="95" spans="3:22" x14ac:dyDescent="0.2"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</row>
    <row r="96" spans="3:22" x14ac:dyDescent="0.2"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</row>
    <row r="97" spans="3:22" x14ac:dyDescent="0.2"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</row>
    <row r="98" spans="3:22" x14ac:dyDescent="0.2"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</row>
    <row r="99" spans="3:22" x14ac:dyDescent="0.2"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</row>
    <row r="100" spans="3:22" x14ac:dyDescent="0.2"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</row>
    <row r="101" spans="3:22" x14ac:dyDescent="0.2"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</row>
    <row r="102" spans="3:22" x14ac:dyDescent="0.2"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</row>
    <row r="103" spans="3:22" x14ac:dyDescent="0.2"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</row>
    <row r="104" spans="3:22" x14ac:dyDescent="0.2"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</row>
    <row r="105" spans="3:22" x14ac:dyDescent="0.2"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</row>
    <row r="106" spans="3:22" x14ac:dyDescent="0.2"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</row>
    <row r="107" spans="3:22" x14ac:dyDescent="0.2"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</row>
    <row r="108" spans="3:22" x14ac:dyDescent="0.2"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</row>
    <row r="109" spans="3:22" x14ac:dyDescent="0.2"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</row>
    <row r="110" spans="3:22" x14ac:dyDescent="0.2"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</row>
    <row r="111" spans="3:22" x14ac:dyDescent="0.2"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</row>
    <row r="112" spans="3:22" x14ac:dyDescent="0.2"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</row>
    <row r="113" spans="3:22" x14ac:dyDescent="0.2"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</row>
    <row r="114" spans="3:22" x14ac:dyDescent="0.2"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</row>
    <row r="115" spans="3:22" x14ac:dyDescent="0.2"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</row>
    <row r="116" spans="3:22" x14ac:dyDescent="0.2"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</row>
    <row r="117" spans="3:22" x14ac:dyDescent="0.2"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</row>
    <row r="118" spans="3:22" x14ac:dyDescent="0.2"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</row>
    <row r="119" spans="3:22" x14ac:dyDescent="0.2"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</row>
    <row r="120" spans="3:22" x14ac:dyDescent="0.2"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</row>
    <row r="121" spans="3:22" x14ac:dyDescent="0.2"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</row>
    <row r="122" spans="3:22" x14ac:dyDescent="0.2"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</row>
    <row r="123" spans="3:22" x14ac:dyDescent="0.2"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</row>
    <row r="124" spans="3:22" x14ac:dyDescent="0.2"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</row>
    <row r="125" spans="3:22" x14ac:dyDescent="0.2"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</row>
    <row r="126" spans="3:22" x14ac:dyDescent="0.2"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</row>
    <row r="127" spans="3:22" x14ac:dyDescent="0.2"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</row>
    <row r="128" spans="3:22" x14ac:dyDescent="0.2"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</row>
    <row r="129" spans="3:22" x14ac:dyDescent="0.2"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</row>
    <row r="130" spans="3:22" x14ac:dyDescent="0.2"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</row>
    <row r="131" spans="3:22" x14ac:dyDescent="0.2"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</row>
    <row r="132" spans="3:22" x14ac:dyDescent="0.2"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</row>
    <row r="133" spans="3:22" x14ac:dyDescent="0.2"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</row>
    <row r="134" spans="3:22" x14ac:dyDescent="0.2"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</row>
    <row r="135" spans="3:22" x14ac:dyDescent="0.2"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</row>
    <row r="136" spans="3:22" x14ac:dyDescent="0.2"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</row>
    <row r="137" spans="3:22" x14ac:dyDescent="0.2"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</row>
    <row r="138" spans="3:22" x14ac:dyDescent="0.2"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</row>
    <row r="139" spans="3:22" x14ac:dyDescent="0.2"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</row>
    <row r="140" spans="3:22" x14ac:dyDescent="0.2"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</row>
    <row r="141" spans="3:22" x14ac:dyDescent="0.2"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</row>
    <row r="142" spans="3:22" x14ac:dyDescent="0.2"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</row>
    <row r="143" spans="3:22" x14ac:dyDescent="0.2"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</row>
    <row r="144" spans="3:22" x14ac:dyDescent="0.2"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</row>
    <row r="145" spans="3:22" x14ac:dyDescent="0.2"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</row>
    <row r="146" spans="3:22" x14ac:dyDescent="0.2"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</row>
    <row r="147" spans="3:22" x14ac:dyDescent="0.2"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</row>
    <row r="148" spans="3:22" x14ac:dyDescent="0.2"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</row>
    <row r="149" spans="3:22" x14ac:dyDescent="0.2"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</row>
    <row r="150" spans="3:22" x14ac:dyDescent="0.2"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</row>
    <row r="151" spans="3:22" x14ac:dyDescent="0.2"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</row>
    <row r="152" spans="3:22" x14ac:dyDescent="0.2"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</row>
    <row r="153" spans="3:22" x14ac:dyDescent="0.2"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</row>
    <row r="154" spans="3:22" x14ac:dyDescent="0.2"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</row>
    <row r="155" spans="3:22" x14ac:dyDescent="0.2"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</row>
    <row r="156" spans="3:22" x14ac:dyDescent="0.2"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</row>
    <row r="157" spans="3:22" x14ac:dyDescent="0.2"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</row>
    <row r="158" spans="3:22" x14ac:dyDescent="0.2"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</row>
    <row r="159" spans="3:22" x14ac:dyDescent="0.2"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</row>
    <row r="160" spans="3:22" x14ac:dyDescent="0.2"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</row>
    <row r="161" spans="3:22" x14ac:dyDescent="0.2"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</row>
    <row r="162" spans="3:22" x14ac:dyDescent="0.2"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</row>
    <row r="163" spans="3:22" x14ac:dyDescent="0.2"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</row>
    <row r="164" spans="3:22" x14ac:dyDescent="0.2"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</row>
    <row r="165" spans="3:22" x14ac:dyDescent="0.2"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</row>
    <row r="166" spans="3:22" x14ac:dyDescent="0.2"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</row>
    <row r="167" spans="3:22" x14ac:dyDescent="0.2"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</row>
    <row r="168" spans="3:22" x14ac:dyDescent="0.2"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</row>
    <row r="169" spans="3:22" x14ac:dyDescent="0.2"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</row>
    <row r="170" spans="3:22" x14ac:dyDescent="0.2"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</row>
    <row r="171" spans="3:22" x14ac:dyDescent="0.2"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</row>
    <row r="172" spans="3:22" x14ac:dyDescent="0.2"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</row>
    <row r="173" spans="3:22" x14ac:dyDescent="0.2"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</row>
    <row r="174" spans="3:22" x14ac:dyDescent="0.2"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</row>
    <row r="175" spans="3:22" x14ac:dyDescent="0.2"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</row>
    <row r="176" spans="3:22" x14ac:dyDescent="0.2"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</row>
    <row r="177" spans="3:22" x14ac:dyDescent="0.2"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</row>
    <row r="178" spans="3:22" x14ac:dyDescent="0.2"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</row>
    <row r="179" spans="3:22" x14ac:dyDescent="0.2"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</row>
    <row r="180" spans="3:22" x14ac:dyDescent="0.2"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</row>
    <row r="181" spans="3:22" x14ac:dyDescent="0.2"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</row>
    <row r="182" spans="3:22" x14ac:dyDescent="0.2"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</row>
    <row r="183" spans="3:22" x14ac:dyDescent="0.2"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</row>
    <row r="184" spans="3:22" x14ac:dyDescent="0.2"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</row>
    <row r="185" spans="3:22" x14ac:dyDescent="0.2"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</row>
    <row r="186" spans="3:22" x14ac:dyDescent="0.2"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</row>
    <row r="187" spans="3:22" x14ac:dyDescent="0.2"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</row>
    <row r="188" spans="3:22" x14ac:dyDescent="0.2"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</row>
    <row r="189" spans="3:22" x14ac:dyDescent="0.2"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</row>
    <row r="190" spans="3:22" x14ac:dyDescent="0.2"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</row>
    <row r="191" spans="3:22" x14ac:dyDescent="0.2"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</row>
    <row r="192" spans="3:22" x14ac:dyDescent="0.2"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</row>
    <row r="193" spans="3:22" x14ac:dyDescent="0.2"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</row>
    <row r="194" spans="3:22" x14ac:dyDescent="0.2"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</row>
    <row r="195" spans="3:22" x14ac:dyDescent="0.2"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</row>
    <row r="196" spans="3:22" x14ac:dyDescent="0.2"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</row>
    <row r="197" spans="3:22" x14ac:dyDescent="0.2"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</row>
    <row r="198" spans="3:22" x14ac:dyDescent="0.2"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</row>
    <row r="199" spans="3:22" x14ac:dyDescent="0.2"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</row>
    <row r="200" spans="3:22" x14ac:dyDescent="0.2"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</row>
    <row r="201" spans="3:22" x14ac:dyDescent="0.2"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</row>
    <row r="202" spans="3:22" x14ac:dyDescent="0.2"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</row>
    <row r="203" spans="3:22" x14ac:dyDescent="0.2"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</row>
    <row r="204" spans="3:22" x14ac:dyDescent="0.2"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</row>
    <row r="205" spans="3:22" x14ac:dyDescent="0.2"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</row>
    <row r="206" spans="3:22" x14ac:dyDescent="0.2"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</row>
    <row r="207" spans="3:22" x14ac:dyDescent="0.2"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</row>
    <row r="208" spans="3:22" x14ac:dyDescent="0.2"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</row>
    <row r="209" spans="3:22" x14ac:dyDescent="0.2"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</row>
    <row r="210" spans="3:22" x14ac:dyDescent="0.2"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</row>
    <row r="211" spans="3:22" x14ac:dyDescent="0.2"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</row>
    <row r="212" spans="3:22" x14ac:dyDescent="0.2"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</row>
    <row r="213" spans="3:22" x14ac:dyDescent="0.2"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</row>
    <row r="214" spans="3:22" x14ac:dyDescent="0.2"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</row>
    <row r="215" spans="3:22" x14ac:dyDescent="0.2"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</row>
    <row r="216" spans="3:22" x14ac:dyDescent="0.2"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</row>
    <row r="217" spans="3:22" x14ac:dyDescent="0.2"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</row>
    <row r="218" spans="3:22" x14ac:dyDescent="0.2"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</row>
    <row r="219" spans="3:22" x14ac:dyDescent="0.2"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</row>
    <row r="220" spans="3:22" x14ac:dyDescent="0.2"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</row>
    <row r="221" spans="3:22" x14ac:dyDescent="0.2"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</row>
    <row r="222" spans="3:22" x14ac:dyDescent="0.2"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</row>
    <row r="223" spans="3:22" x14ac:dyDescent="0.2"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</row>
    <row r="224" spans="3:22" x14ac:dyDescent="0.2"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</row>
    <row r="225" spans="3:22" x14ac:dyDescent="0.2"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</row>
    <row r="226" spans="3:22" x14ac:dyDescent="0.2"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</row>
    <row r="227" spans="3:22" x14ac:dyDescent="0.2"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</row>
    <row r="228" spans="3:22" x14ac:dyDescent="0.2"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</row>
    <row r="229" spans="3:22" x14ac:dyDescent="0.2"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</row>
    <row r="230" spans="3:22" x14ac:dyDescent="0.2"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</row>
    <row r="231" spans="3:22" x14ac:dyDescent="0.2"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</row>
    <row r="232" spans="3:22" x14ac:dyDescent="0.2"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</row>
    <row r="233" spans="3:22" x14ac:dyDescent="0.2"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</row>
    <row r="234" spans="3:22" x14ac:dyDescent="0.2"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</row>
    <row r="235" spans="3:22" x14ac:dyDescent="0.2"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</row>
    <row r="236" spans="3:22" x14ac:dyDescent="0.2"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</row>
    <row r="237" spans="3:22" x14ac:dyDescent="0.2"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</row>
    <row r="238" spans="3:22" x14ac:dyDescent="0.2"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</row>
    <row r="239" spans="3:22" x14ac:dyDescent="0.2"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</row>
    <row r="240" spans="3:22" x14ac:dyDescent="0.2"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</row>
    <row r="241" spans="3:22" x14ac:dyDescent="0.2"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</row>
    <row r="242" spans="3:22" x14ac:dyDescent="0.2"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</row>
    <row r="243" spans="3:22" x14ac:dyDescent="0.2"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</row>
    <row r="244" spans="3:22" x14ac:dyDescent="0.2"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</row>
    <row r="245" spans="3:22" x14ac:dyDescent="0.2"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</row>
    <row r="246" spans="3:22" x14ac:dyDescent="0.2"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</row>
    <row r="247" spans="3:22" x14ac:dyDescent="0.2"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</row>
    <row r="248" spans="3:22" x14ac:dyDescent="0.2"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</row>
    <row r="249" spans="3:22" x14ac:dyDescent="0.2"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</row>
    <row r="250" spans="3:22" x14ac:dyDescent="0.2"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</row>
    <row r="251" spans="3:22" x14ac:dyDescent="0.2"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</row>
    <row r="252" spans="3:22" x14ac:dyDescent="0.2"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</row>
    <row r="253" spans="3:22" x14ac:dyDescent="0.2"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</row>
    <row r="254" spans="3:22" x14ac:dyDescent="0.2"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</row>
    <row r="255" spans="3:22" x14ac:dyDescent="0.2"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</row>
    <row r="256" spans="3:22" x14ac:dyDescent="0.2"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</row>
    <row r="257" spans="3:22" x14ac:dyDescent="0.2"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</row>
    <row r="258" spans="3:22" x14ac:dyDescent="0.2"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</row>
    <row r="259" spans="3:22" x14ac:dyDescent="0.2"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</row>
    <row r="260" spans="3:22" x14ac:dyDescent="0.2"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</row>
    <row r="261" spans="3:22" x14ac:dyDescent="0.2"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</row>
    <row r="262" spans="3:22" x14ac:dyDescent="0.2"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</row>
    <row r="263" spans="3:22" x14ac:dyDescent="0.2"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</row>
    <row r="264" spans="3:22" x14ac:dyDescent="0.2"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</row>
    <row r="265" spans="3:22" x14ac:dyDescent="0.2"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</row>
    <row r="266" spans="3:22" x14ac:dyDescent="0.2"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</row>
    <row r="267" spans="3:22" x14ac:dyDescent="0.2"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</row>
    <row r="268" spans="3:22" x14ac:dyDescent="0.2"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</row>
    <row r="269" spans="3:22" x14ac:dyDescent="0.2"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</row>
    <row r="270" spans="3:22" x14ac:dyDescent="0.2"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</row>
    <row r="271" spans="3:22" x14ac:dyDescent="0.2"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</row>
    <row r="272" spans="3:22" x14ac:dyDescent="0.2"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</row>
    <row r="273" spans="3:22" x14ac:dyDescent="0.2"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</row>
    <row r="274" spans="3:22" x14ac:dyDescent="0.2"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</row>
    <row r="275" spans="3:22" x14ac:dyDescent="0.2"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</row>
    <row r="276" spans="3:22" x14ac:dyDescent="0.2"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</row>
    <row r="277" spans="3:22" x14ac:dyDescent="0.2"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</row>
    <row r="278" spans="3:22" x14ac:dyDescent="0.2"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</row>
    <row r="279" spans="3:22" x14ac:dyDescent="0.2"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</row>
    <row r="280" spans="3:22" x14ac:dyDescent="0.2"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</row>
    <row r="281" spans="3:22" x14ac:dyDescent="0.2"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</row>
    <row r="282" spans="3:22" x14ac:dyDescent="0.2"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</row>
    <row r="283" spans="3:22" x14ac:dyDescent="0.2"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</row>
    <row r="284" spans="3:22" x14ac:dyDescent="0.2"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</row>
    <row r="285" spans="3:22" x14ac:dyDescent="0.2"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</row>
    <row r="286" spans="3:22" x14ac:dyDescent="0.2"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</row>
    <row r="287" spans="3:22" x14ac:dyDescent="0.2"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</row>
    <row r="288" spans="3:22" x14ac:dyDescent="0.2"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</row>
    <row r="289" spans="3:22" x14ac:dyDescent="0.2"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</row>
    <row r="290" spans="3:22" x14ac:dyDescent="0.2"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</row>
    <row r="291" spans="3:22" x14ac:dyDescent="0.2"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</row>
    <row r="292" spans="3:22" x14ac:dyDescent="0.2"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</row>
    <row r="293" spans="3:22" x14ac:dyDescent="0.2"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</row>
    <row r="294" spans="3:22" x14ac:dyDescent="0.2"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</row>
    <row r="295" spans="3:22" x14ac:dyDescent="0.2"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</row>
    <row r="296" spans="3:22" x14ac:dyDescent="0.2"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</row>
    <row r="297" spans="3:22" x14ac:dyDescent="0.2"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</row>
    <row r="298" spans="3:22" x14ac:dyDescent="0.2"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</row>
    <row r="299" spans="3:22" x14ac:dyDescent="0.2"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</row>
    <row r="300" spans="3:22" x14ac:dyDescent="0.2"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</row>
    <row r="301" spans="3:22" x14ac:dyDescent="0.2"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</row>
    <row r="302" spans="3:22" x14ac:dyDescent="0.2"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</row>
    <row r="303" spans="3:22" x14ac:dyDescent="0.2"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</row>
    <row r="304" spans="3:22" x14ac:dyDescent="0.2"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</row>
    <row r="305" spans="3:22" x14ac:dyDescent="0.2"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</row>
    <row r="306" spans="3:22" x14ac:dyDescent="0.2"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</row>
    <row r="307" spans="3:22" x14ac:dyDescent="0.2"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</row>
    <row r="308" spans="3:22" x14ac:dyDescent="0.2"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</row>
    <row r="309" spans="3:22" x14ac:dyDescent="0.2"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</row>
    <row r="310" spans="3:22" x14ac:dyDescent="0.2"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</row>
    <row r="311" spans="3:22" x14ac:dyDescent="0.2"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</row>
    <row r="312" spans="3:22" x14ac:dyDescent="0.2"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</row>
    <row r="313" spans="3:22" x14ac:dyDescent="0.2"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</row>
    <row r="314" spans="3:22" x14ac:dyDescent="0.2"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</row>
    <row r="315" spans="3:22" x14ac:dyDescent="0.2"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</row>
    <row r="316" spans="3:22" x14ac:dyDescent="0.2"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</row>
    <row r="317" spans="3:22" x14ac:dyDescent="0.2"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</row>
    <row r="318" spans="3:22" x14ac:dyDescent="0.2"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</row>
    <row r="319" spans="3:22" x14ac:dyDescent="0.2"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</row>
    <row r="320" spans="3:22" x14ac:dyDescent="0.2"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</row>
    <row r="321" spans="3:22" x14ac:dyDescent="0.2"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</row>
    <row r="322" spans="3:22" x14ac:dyDescent="0.2"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</row>
    <row r="323" spans="3:22" x14ac:dyDescent="0.2"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</row>
    <row r="324" spans="3:22" x14ac:dyDescent="0.2"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</row>
    <row r="325" spans="3:22" x14ac:dyDescent="0.2"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</row>
    <row r="326" spans="3:22" x14ac:dyDescent="0.2"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</row>
    <row r="327" spans="3:22" x14ac:dyDescent="0.2"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</row>
    <row r="328" spans="3:22" x14ac:dyDescent="0.2"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</row>
    <row r="329" spans="3:22" x14ac:dyDescent="0.2"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</row>
    <row r="330" spans="3:22" x14ac:dyDescent="0.2"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</row>
    <row r="331" spans="3:22" x14ac:dyDescent="0.2"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</row>
    <row r="332" spans="3:22" x14ac:dyDescent="0.2"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</row>
    <row r="333" spans="3:22" x14ac:dyDescent="0.2"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</row>
    <row r="334" spans="3:22" x14ac:dyDescent="0.2"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</row>
    <row r="335" spans="3:22" x14ac:dyDescent="0.2"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</row>
    <row r="336" spans="3:22" x14ac:dyDescent="0.2"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</row>
    <row r="337" spans="3:22" x14ac:dyDescent="0.2"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</row>
    <row r="338" spans="3:22" x14ac:dyDescent="0.2"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</row>
    <row r="339" spans="3:22" x14ac:dyDescent="0.2"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</row>
    <row r="340" spans="3:22" x14ac:dyDescent="0.2"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</row>
    <row r="341" spans="3:22" x14ac:dyDescent="0.2"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</row>
    <row r="342" spans="3:22" x14ac:dyDescent="0.2"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</row>
    <row r="343" spans="3:22" x14ac:dyDescent="0.2"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</row>
    <row r="344" spans="3:22" x14ac:dyDescent="0.2"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</row>
    <row r="345" spans="3:22" x14ac:dyDescent="0.2"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</row>
    <row r="346" spans="3:22" x14ac:dyDescent="0.2"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</row>
    <row r="347" spans="3:22" x14ac:dyDescent="0.2"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</row>
    <row r="348" spans="3:22" x14ac:dyDescent="0.2"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</row>
    <row r="349" spans="3:22" x14ac:dyDescent="0.2"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</row>
    <row r="350" spans="3:22" x14ac:dyDescent="0.2"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</row>
    <row r="351" spans="3:22" x14ac:dyDescent="0.2"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</row>
    <row r="352" spans="3:22" x14ac:dyDescent="0.2"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</row>
    <row r="353" spans="3:22" x14ac:dyDescent="0.2"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</row>
    <row r="354" spans="3:22" x14ac:dyDescent="0.2"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</row>
    <row r="355" spans="3:22" x14ac:dyDescent="0.2"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</row>
    <row r="356" spans="3:22" x14ac:dyDescent="0.2"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</row>
    <row r="357" spans="3:22" x14ac:dyDescent="0.2"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</row>
    <row r="358" spans="3:22" x14ac:dyDescent="0.2"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</row>
    <row r="359" spans="3:22" x14ac:dyDescent="0.2"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</row>
    <row r="360" spans="3:22" x14ac:dyDescent="0.2"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</row>
    <row r="361" spans="3:22" x14ac:dyDescent="0.2"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</row>
    <row r="362" spans="3:22" x14ac:dyDescent="0.2"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</row>
    <row r="363" spans="3:22" x14ac:dyDescent="0.2"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</row>
    <row r="364" spans="3:22" x14ac:dyDescent="0.2"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</row>
    <row r="365" spans="3:22" x14ac:dyDescent="0.2"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</row>
    <row r="366" spans="3:22" x14ac:dyDescent="0.2"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</row>
    <row r="367" spans="3:22" x14ac:dyDescent="0.2"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</row>
    <row r="368" spans="3:22" x14ac:dyDescent="0.2"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</row>
    <row r="369" spans="3:22" x14ac:dyDescent="0.2"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</row>
    <row r="370" spans="3:22" x14ac:dyDescent="0.2"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</row>
    <row r="371" spans="3:22" x14ac:dyDescent="0.2"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</row>
    <row r="372" spans="3:22" x14ac:dyDescent="0.2"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</row>
    <row r="373" spans="3:22" x14ac:dyDescent="0.2"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</row>
    <row r="374" spans="3:22" x14ac:dyDescent="0.2"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</row>
    <row r="375" spans="3:22" x14ac:dyDescent="0.2"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</row>
    <row r="376" spans="3:22" x14ac:dyDescent="0.2"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</row>
    <row r="377" spans="3:22" x14ac:dyDescent="0.2"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</row>
    <row r="378" spans="3:22" x14ac:dyDescent="0.2"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</row>
    <row r="379" spans="3:22" x14ac:dyDescent="0.2"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</row>
    <row r="380" spans="3:22" x14ac:dyDescent="0.2"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</row>
    <row r="381" spans="3:22" x14ac:dyDescent="0.2"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</row>
    <row r="382" spans="3:22" x14ac:dyDescent="0.2"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</row>
    <row r="383" spans="3:22" x14ac:dyDescent="0.2"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</row>
    <row r="384" spans="3:22" x14ac:dyDescent="0.2"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</row>
    <row r="385" spans="3:22" x14ac:dyDescent="0.2"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</row>
    <row r="386" spans="3:22" x14ac:dyDescent="0.2"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</row>
    <row r="387" spans="3:22" x14ac:dyDescent="0.2"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</row>
    <row r="388" spans="3:22" x14ac:dyDescent="0.2"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</row>
    <row r="389" spans="3:22" x14ac:dyDescent="0.2"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</row>
    <row r="390" spans="3:22" x14ac:dyDescent="0.2"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</row>
    <row r="391" spans="3:22" x14ac:dyDescent="0.2"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</row>
    <row r="392" spans="3:22" x14ac:dyDescent="0.2"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</row>
    <row r="393" spans="3:22" x14ac:dyDescent="0.2"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</row>
    <row r="394" spans="3:22" x14ac:dyDescent="0.2"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</row>
    <row r="395" spans="3:22" x14ac:dyDescent="0.2"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</row>
    <row r="396" spans="3:22" x14ac:dyDescent="0.2"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</row>
    <row r="397" spans="3:22" x14ac:dyDescent="0.2"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</row>
    <row r="398" spans="3:22" x14ac:dyDescent="0.2"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</row>
    <row r="399" spans="3:22" x14ac:dyDescent="0.2"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</row>
    <row r="400" spans="3:22" x14ac:dyDescent="0.2"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</row>
    <row r="401" spans="3:22" x14ac:dyDescent="0.2"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</row>
    <row r="402" spans="3:22" x14ac:dyDescent="0.2"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</row>
    <row r="403" spans="3:22" x14ac:dyDescent="0.2"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</row>
    <row r="404" spans="3:22" x14ac:dyDescent="0.2"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</row>
    <row r="405" spans="3:22" x14ac:dyDescent="0.2"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</row>
    <row r="406" spans="3:22" x14ac:dyDescent="0.2"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</row>
    <row r="407" spans="3:22" x14ac:dyDescent="0.2"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</row>
    <row r="408" spans="3:22" x14ac:dyDescent="0.2"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</row>
    <row r="409" spans="3:22" x14ac:dyDescent="0.2"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</row>
    <row r="410" spans="3:22" x14ac:dyDescent="0.2"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</row>
    <row r="411" spans="3:22" x14ac:dyDescent="0.2"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</row>
    <row r="412" spans="3:22" x14ac:dyDescent="0.2"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</row>
    <row r="413" spans="3:22" x14ac:dyDescent="0.2"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</row>
    <row r="414" spans="3:22" x14ac:dyDescent="0.2"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</row>
    <row r="415" spans="3:22" x14ac:dyDescent="0.2"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</row>
    <row r="416" spans="3:22" x14ac:dyDescent="0.2"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</row>
    <row r="417" spans="3:22" x14ac:dyDescent="0.2"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</row>
    <row r="418" spans="3:22" x14ac:dyDescent="0.2"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</row>
    <row r="419" spans="3:22" x14ac:dyDescent="0.2"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</row>
    <row r="420" spans="3:22" x14ac:dyDescent="0.2"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</row>
    <row r="421" spans="3:22" x14ac:dyDescent="0.2"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</row>
    <row r="422" spans="3:22" x14ac:dyDescent="0.2"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</row>
    <row r="423" spans="3:22" x14ac:dyDescent="0.2"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</row>
    <row r="424" spans="3:22" x14ac:dyDescent="0.2"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</row>
    <row r="425" spans="3:22" x14ac:dyDescent="0.2"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</row>
    <row r="426" spans="3:22" x14ac:dyDescent="0.2"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</row>
    <row r="427" spans="3:22" x14ac:dyDescent="0.2"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</row>
    <row r="428" spans="3:22" x14ac:dyDescent="0.2"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</row>
    <row r="429" spans="3:22" x14ac:dyDescent="0.2"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</row>
    <row r="430" spans="3:22" x14ac:dyDescent="0.2"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</row>
    <row r="431" spans="3:22" x14ac:dyDescent="0.2"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</row>
    <row r="432" spans="3:22" x14ac:dyDescent="0.2"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</row>
    <row r="433" spans="3:22" x14ac:dyDescent="0.2"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</row>
    <row r="434" spans="3:22" x14ac:dyDescent="0.2"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</row>
    <row r="435" spans="3:22" x14ac:dyDescent="0.2"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</row>
    <row r="436" spans="3:22" x14ac:dyDescent="0.2"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</row>
    <row r="437" spans="3:22" x14ac:dyDescent="0.2"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</row>
    <row r="438" spans="3:22" x14ac:dyDescent="0.2"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</row>
    <row r="439" spans="3:22" x14ac:dyDescent="0.2"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</row>
    <row r="440" spans="3:22" x14ac:dyDescent="0.2"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</row>
    <row r="441" spans="3:22" x14ac:dyDescent="0.2"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</row>
    <row r="442" spans="3:22" x14ac:dyDescent="0.2"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</row>
    <row r="443" spans="3:22" x14ac:dyDescent="0.2"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</row>
    <row r="444" spans="3:22" x14ac:dyDescent="0.2"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</row>
    <row r="445" spans="3:22" x14ac:dyDescent="0.2"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</row>
    <row r="446" spans="3:22" x14ac:dyDescent="0.2"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</row>
    <row r="447" spans="3:22" x14ac:dyDescent="0.2"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</row>
    <row r="448" spans="3:22" x14ac:dyDescent="0.2"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</row>
    <row r="449" spans="3:22" x14ac:dyDescent="0.2"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</row>
    <row r="450" spans="3:22" x14ac:dyDescent="0.2"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</row>
    <row r="451" spans="3:22" x14ac:dyDescent="0.2"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</row>
    <row r="452" spans="3:22" x14ac:dyDescent="0.2"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</row>
    <row r="453" spans="3:22" x14ac:dyDescent="0.2"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</row>
    <row r="454" spans="3:22" x14ac:dyDescent="0.2"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</row>
    <row r="455" spans="3:22" x14ac:dyDescent="0.2"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</row>
    <row r="456" spans="3:22" x14ac:dyDescent="0.2"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</row>
    <row r="457" spans="3:22" x14ac:dyDescent="0.2"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</row>
    <row r="458" spans="3:22" x14ac:dyDescent="0.2"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</row>
    <row r="459" spans="3:22" x14ac:dyDescent="0.2"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</row>
    <row r="460" spans="3:22" x14ac:dyDescent="0.2"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</row>
    <row r="461" spans="3:22" x14ac:dyDescent="0.2"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</row>
    <row r="462" spans="3:22" x14ac:dyDescent="0.2"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</row>
    <row r="463" spans="3:22" x14ac:dyDescent="0.2"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</row>
    <row r="464" spans="3:22" x14ac:dyDescent="0.2"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</row>
    <row r="465" spans="3:22" x14ac:dyDescent="0.2"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</row>
    <row r="466" spans="3:22" x14ac:dyDescent="0.2"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</row>
    <row r="467" spans="3:22" x14ac:dyDescent="0.2"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</row>
    <row r="468" spans="3:22" x14ac:dyDescent="0.2"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</row>
    <row r="469" spans="3:22" x14ac:dyDescent="0.2"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</row>
    <row r="470" spans="3:22" x14ac:dyDescent="0.2"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</row>
    <row r="471" spans="3:22" x14ac:dyDescent="0.2"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</row>
    <row r="472" spans="3:22" x14ac:dyDescent="0.2"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</row>
    <row r="473" spans="3:22" x14ac:dyDescent="0.2"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</row>
    <row r="474" spans="3:22" x14ac:dyDescent="0.2"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</row>
    <row r="475" spans="3:22" x14ac:dyDescent="0.2"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</row>
    <row r="476" spans="3:22" x14ac:dyDescent="0.2"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</row>
    <row r="477" spans="3:22" x14ac:dyDescent="0.2"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</row>
    <row r="478" spans="3:22" x14ac:dyDescent="0.2"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</row>
    <row r="479" spans="3:22" x14ac:dyDescent="0.2"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</row>
    <row r="480" spans="3:22" x14ac:dyDescent="0.2"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</row>
    <row r="481" spans="3:22" x14ac:dyDescent="0.2"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</row>
    <row r="482" spans="3:22" x14ac:dyDescent="0.2"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</row>
    <row r="483" spans="3:22" x14ac:dyDescent="0.2"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</row>
    <row r="484" spans="3:22" x14ac:dyDescent="0.2"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</row>
  </sheetData>
  <hyperlinks>
    <hyperlink ref="A1" location="Main!A1" display="Main" xr:uid="{33F6241E-2759-4E87-88A2-AB9699C4454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2024-10-01T08:35:06Z</dcterms:created>
  <dcterms:modified xsi:type="dcterms:W3CDTF">2025-09-02T11:47:42Z</dcterms:modified>
</cp:coreProperties>
</file>