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0CD2D07-D941-4958-A3B7-A4167866EC32}" xr6:coauthVersionLast="47" xr6:coauthVersionMax="47" xr10:uidLastSave="{00000000-0000-0000-0000-000000000000}"/>
  <bookViews>
    <workbookView xWindow="-120" yWindow="-120" windowWidth="38640" windowHeight="21060" activeTab="1" xr2:uid="{18D38F76-FEC4-4E99-A211-9CF0DC2999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H39" i="2"/>
  <c r="G39" i="2"/>
  <c r="F39" i="2"/>
  <c r="E39" i="2"/>
  <c r="H38" i="2"/>
  <c r="G38" i="2"/>
  <c r="F38" i="2"/>
  <c r="E38" i="2"/>
  <c r="I40" i="2"/>
  <c r="I39" i="2"/>
  <c r="I38" i="2"/>
  <c r="H37" i="2"/>
  <c r="G37" i="2"/>
  <c r="F37" i="2"/>
  <c r="I37" i="2"/>
  <c r="E36" i="2"/>
  <c r="H36" i="2"/>
  <c r="G36" i="2"/>
  <c r="F36" i="2"/>
  <c r="I36" i="2"/>
  <c r="H35" i="2"/>
  <c r="G35" i="2"/>
  <c r="F35" i="2"/>
  <c r="H34" i="2"/>
  <c r="G34" i="2"/>
  <c r="F34" i="2"/>
  <c r="H33" i="2"/>
  <c r="G33" i="2"/>
  <c r="F33" i="2"/>
  <c r="I35" i="2"/>
  <c r="I34" i="2"/>
  <c r="I33" i="2"/>
  <c r="F30" i="2"/>
  <c r="E30" i="2"/>
  <c r="F17" i="2"/>
  <c r="F20" i="2" s="1"/>
  <c r="F23" i="2" s="1"/>
  <c r="F26" i="2" s="1"/>
  <c r="F28" i="2" s="1"/>
  <c r="E17" i="2"/>
  <c r="E20" i="2" s="1"/>
  <c r="E23" i="2" s="1"/>
  <c r="E26" i="2" s="1"/>
  <c r="E28" i="2" s="1"/>
  <c r="H20" i="2"/>
  <c r="G20" i="2"/>
  <c r="H23" i="2"/>
  <c r="H26" i="2" s="1"/>
  <c r="H28" i="2" s="1"/>
  <c r="H30" i="2" s="1"/>
  <c r="G23" i="2"/>
  <c r="G26" i="2" s="1"/>
  <c r="G28" i="2" s="1"/>
  <c r="G30" i="2" s="1"/>
  <c r="I23" i="2"/>
  <c r="I26" i="2" s="1"/>
  <c r="I28" i="2" s="1"/>
  <c r="I30" i="2" s="1"/>
  <c r="I20" i="2"/>
  <c r="H17" i="2"/>
  <c r="G17" i="2"/>
  <c r="I17" i="2"/>
  <c r="K7" i="1"/>
  <c r="K5" i="1"/>
  <c r="H8" i="2"/>
  <c r="G8" i="2"/>
  <c r="F8" i="2"/>
  <c r="E8" i="2"/>
  <c r="H14" i="2"/>
  <c r="G14" i="2"/>
  <c r="F14" i="2"/>
  <c r="E14" i="2"/>
  <c r="I14" i="2"/>
  <c r="I8" i="2"/>
  <c r="K4" i="1"/>
</calcChain>
</file>

<file path=xl/sharedStrings.xml><?xml version="1.0" encoding="utf-8"?>
<sst xmlns="http://schemas.openxmlformats.org/spreadsheetml/2006/main" count="61" uniqueCount="55">
  <si>
    <t>Axon Enterprise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</si>
  <si>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</si>
  <si>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</si>
  <si>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</si>
  <si>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</si>
  <si>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</si>
  <si>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</si>
  <si>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</si>
  <si>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</si>
  <si>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</si>
  <si>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FY19</t>
  </si>
  <si>
    <t>FY20</t>
  </si>
  <si>
    <t>FY21</t>
  </si>
  <si>
    <t>FY22</t>
  </si>
  <si>
    <t>FY23</t>
  </si>
  <si>
    <t>FY24</t>
  </si>
  <si>
    <t>Segments</t>
  </si>
  <si>
    <t>Software &amp; Sensors</t>
  </si>
  <si>
    <t>TASER</t>
  </si>
  <si>
    <t>Notes</t>
  </si>
  <si>
    <t>Software &amp; Sensors -&gt; bodycams, cloud-based software solutions, incar-cameras</t>
  </si>
  <si>
    <t>TASER -&gt; market leader in coducted energy devices (brand Name TASER)</t>
  </si>
  <si>
    <t>Software</t>
  </si>
  <si>
    <t>Sensors</t>
  </si>
  <si>
    <t>Taser Devices</t>
  </si>
  <si>
    <t>Cartridges</t>
  </si>
  <si>
    <t>Axon Evidence &amp; Cloud Services</t>
  </si>
  <si>
    <t>Extended Warranties</t>
  </si>
  <si>
    <t>TASER Revenue</t>
  </si>
  <si>
    <t>Axon Body Cameras</t>
  </si>
  <si>
    <t>Axons Fleet Systems</t>
  </si>
  <si>
    <t>Other</t>
  </si>
  <si>
    <t>Revenue</t>
  </si>
  <si>
    <t>Service Revenue</t>
  </si>
  <si>
    <t>Product Revenue</t>
  </si>
  <si>
    <t>COGS Services</t>
  </si>
  <si>
    <t>COGS Products</t>
  </si>
  <si>
    <t>Gross Profit</t>
  </si>
  <si>
    <t>SG&amp;A</t>
  </si>
  <si>
    <t>R&amp;D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</si>
  <si>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</si>
  <si>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</si>
  <si>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</si>
  <si>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</si>
  <si>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</si>
  <si>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</si>
  <si>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</si>
  <si>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Product Growth</t>
  </si>
  <si>
    <t>Service Growth</t>
  </si>
  <si>
    <t>Revenue Growth</t>
  </si>
  <si>
    <t>Service Gross Margin</t>
  </si>
  <si>
    <t>Product Gross Margin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</si>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</sst>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3C62-4C97-48EC-90E4-094EA9C9574F}">
  <dimension ref="A1:L15"/>
  <sheetViews>
    <sheetView zoomScale="200" zoomScaleNormal="200" workbookViewId="0">
      <selection activeCell="A7" sqref="A7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2" x14ac:dyDescent="0.2">
      <c r="A1" s="1" t="s">
        <v>0</v>
      </c>
    </row>
    <row r="2" spans="1:12" x14ac:dyDescent="0.2">
      <c r="A2" s="2" t="s">
        <v>1</v>
      </c>
      <c r="J2" s="2" t="s">
        <v>2</v>
      </c>
      <c r="K2" s="2">
        <v>628.66999999999996</v>
      </c>
    </row>
    <row r="3" spans="1:12" x14ac:dyDescent="0.2">
      <c r="J3" s="2" t="s">
        <v>3</v>
      </c>
      <c r="K3" s="3">
        <v>76.623266000000001</v>
      </c>
      <c r="L3" s="4" t="s">
        <v>8</v>
      </c>
    </row>
    <row r="4" spans="1:12" x14ac:dyDescent="0.2">
      <c r="J4" s="2" t="s">
        <v>4</v>
      </c>
      <c r="K4" s="3">
        <f>+K2*K3</f>
        <v>48170.74863622</v>
      </c>
    </row>
    <row r="5" spans="1:12" x14ac:dyDescent="0.2">
      <c r="J5" s="2" t="s">
        <v>5</v>
      </c>
      <c r="K5" s="3">
        <f>454.844+198.27+333.235</f>
        <v>986.34900000000005</v>
      </c>
      <c r="L5" s="4" t="s">
        <v>8</v>
      </c>
    </row>
    <row r="6" spans="1:12" x14ac:dyDescent="0.2">
      <c r="J6" s="2" t="s">
        <v>6</v>
      </c>
      <c r="K6" s="3">
        <v>680.28899999999999</v>
      </c>
      <c r="L6" s="4" t="s">
        <v>8</v>
      </c>
    </row>
    <row r="7" spans="1:12" x14ac:dyDescent="0.2">
      <c r="B7" s="2" t="s">
        <v>16</v>
      </c>
      <c r="J7" s="2" t="s">
        <v>7</v>
      </c>
      <c r="K7" s="3">
        <f>+K4-K5+K6</f>
        <v>47864.688636219995</v>
      </c>
    </row>
    <row r="8" spans="1:12" x14ac:dyDescent="0.2">
      <c r="B8" s="2" t="s">
        <v>22</v>
      </c>
    </row>
    <row r="9" spans="1:12" x14ac:dyDescent="0.2">
      <c r="B9" s="2" t="s">
        <v>23</v>
      </c>
    </row>
    <row r="10" spans="1:12" x14ac:dyDescent="0.2">
      <c r="B10" s="2" t="s">
        <v>18</v>
      </c>
    </row>
    <row r="13" spans="1:12" x14ac:dyDescent="0.2">
      <c r="B13" s="5" t="s">
        <v>19</v>
      </c>
    </row>
    <row r="14" spans="1:12" x14ac:dyDescent="0.2">
      <c r="B14" s="2" t="s">
        <v>20</v>
      </c>
    </row>
    <row r="15" spans="1:12" x14ac:dyDescent="0.2">
      <c r="B15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7857-E0DE-4555-AC93-32FED22D80D5}">
  <dimension ref="A1:BB92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5703125" style="2" customWidth="1"/>
    <col min="2" max="2" width="27.85546875" style="2" customWidth="1"/>
    <col min="3" max="16384" width="9.140625" style="2"/>
  </cols>
  <sheetData>
    <row r="1" spans="1:54" x14ac:dyDescent="0.2">
      <c r="A1" s="6" t="s">
        <v>9</v>
      </c>
    </row>
    <row r="2" spans="1:54" x14ac:dyDescent="0.2"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</row>
    <row r="3" spans="1:54" x14ac:dyDescent="0.2">
      <c r="B3" s="2" t="s">
        <v>24</v>
      </c>
      <c r="C3" s="3"/>
      <c r="D3" s="3"/>
      <c r="E3" s="3"/>
      <c r="F3" s="3"/>
      <c r="G3" s="3"/>
      <c r="H3" s="3">
        <v>333.923</v>
      </c>
      <c r="I3" s="3">
        <v>453.05500000000001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">
      <c r="B4" s="2" t="s">
        <v>25</v>
      </c>
      <c r="C4" s="3"/>
      <c r="D4" s="3"/>
      <c r="E4" s="3"/>
      <c r="F4" s="3"/>
      <c r="G4" s="3"/>
      <c r="H4" s="3">
        <v>193.285</v>
      </c>
      <c r="I4" s="3">
        <v>246.76599999999999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B5" s="2" t="s">
        <v>26</v>
      </c>
      <c r="C5" s="3"/>
      <c r="D5" s="3"/>
      <c r="E5" s="3"/>
      <c r="F5" s="3"/>
      <c r="G5" s="3"/>
      <c r="H5" s="3">
        <v>35.68</v>
      </c>
      <c r="I5" s="3">
        <v>54.912999999999997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B6" s="2" t="s">
        <v>27</v>
      </c>
      <c r="C6" s="3"/>
      <c r="D6" s="3"/>
      <c r="E6" s="3"/>
      <c r="F6" s="3"/>
      <c r="G6" s="3"/>
      <c r="H6" s="3">
        <v>31.689</v>
      </c>
      <c r="I6" s="3">
        <v>37.515000000000001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B7" s="2" t="s">
        <v>31</v>
      </c>
      <c r="C7" s="3"/>
      <c r="D7" s="3"/>
      <c r="E7" s="3"/>
      <c r="F7" s="3"/>
      <c r="G7" s="3"/>
      <c r="H7" s="3">
        <v>18.933</v>
      </c>
      <c r="I7" s="3">
        <v>26.423999999999999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B8" s="2" t="s">
        <v>28</v>
      </c>
      <c r="C8" s="3"/>
      <c r="D8" s="3"/>
      <c r="E8" s="3">
        <f t="shared" ref="E8:H8" si="0">+SUM(E3:E7)</f>
        <v>0</v>
      </c>
      <c r="F8" s="3">
        <f t="shared" si="0"/>
        <v>0</v>
      </c>
      <c r="G8" s="3">
        <f t="shared" si="0"/>
        <v>0</v>
      </c>
      <c r="H8" s="3">
        <f t="shared" si="0"/>
        <v>613.50999999999988</v>
      </c>
      <c r="I8" s="3">
        <f>+SUM(I3:I7)</f>
        <v>818.673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B9" s="2" t="s">
        <v>26</v>
      </c>
      <c r="C9" s="3"/>
      <c r="D9" s="3"/>
      <c r="E9" s="3"/>
      <c r="F9" s="3"/>
      <c r="G9" s="3"/>
      <c r="H9" s="3">
        <v>566.00300000000004</v>
      </c>
      <c r="I9" s="3">
        <v>808.25599999999997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B10" s="2" t="s">
        <v>29</v>
      </c>
      <c r="C10" s="3"/>
      <c r="D10" s="3"/>
      <c r="E10" s="3"/>
      <c r="F10" s="3"/>
      <c r="G10" s="3"/>
      <c r="H10" s="3">
        <v>183.023</v>
      </c>
      <c r="I10" s="3">
        <v>246.85499999999999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B11" s="2" t="s">
        <v>30</v>
      </c>
      <c r="C11" s="3"/>
      <c r="D11" s="3"/>
      <c r="E11" s="3"/>
      <c r="F11" s="3"/>
      <c r="G11" s="3"/>
      <c r="H11" s="3">
        <v>121.842</v>
      </c>
      <c r="I11" s="3">
        <v>104.89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B12" s="2" t="s">
        <v>27</v>
      </c>
      <c r="C12" s="3"/>
      <c r="D12" s="3"/>
      <c r="E12" s="3"/>
      <c r="F12" s="3"/>
      <c r="G12" s="3"/>
      <c r="H12" s="3">
        <v>55.154000000000003</v>
      </c>
      <c r="I12" s="3">
        <v>66.141000000000005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B13" s="2" t="s">
        <v>31</v>
      </c>
      <c r="C13" s="3"/>
      <c r="D13" s="3"/>
      <c r="E13" s="3"/>
      <c r="F13" s="3"/>
      <c r="G13" s="3"/>
      <c r="H13" s="3">
        <v>21.167000000000002</v>
      </c>
      <c r="I13" s="3">
        <v>37.710999999999999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B14" s="2" t="s">
        <v>17</v>
      </c>
      <c r="C14" s="3"/>
      <c r="D14" s="3"/>
      <c r="E14" s="3">
        <f t="shared" ref="E14:H14" si="1">+SUM(E9:E13)</f>
        <v>0</v>
      </c>
      <c r="F14" s="3">
        <f t="shared" si="1"/>
        <v>0</v>
      </c>
      <c r="G14" s="3">
        <f t="shared" si="1"/>
        <v>0</v>
      </c>
      <c r="H14" s="3">
        <f t="shared" si="1"/>
        <v>947.18900000000008</v>
      </c>
      <c r="I14" s="3">
        <f>+SUM(I9:I13)</f>
        <v>1263.8530000000001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B15" s="2" t="s">
        <v>33</v>
      </c>
      <c r="C15" s="3"/>
      <c r="D15" s="3"/>
      <c r="E15" s="3"/>
      <c r="F15" s="3"/>
      <c r="G15" s="3">
        <v>797.17700000000002</v>
      </c>
      <c r="H15" s="3">
        <v>964.00199999999995</v>
      </c>
      <c r="I15" s="3">
        <v>1221.2919999999999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B16" s="2" t="s">
        <v>34</v>
      </c>
      <c r="C16" s="3"/>
      <c r="D16" s="3"/>
      <c r="E16" s="3"/>
      <c r="F16" s="3"/>
      <c r="G16" s="3">
        <v>389.96600000000001</v>
      </c>
      <c r="H16" s="3">
        <v>596.697</v>
      </c>
      <c r="I16" s="3">
        <v>861.23400000000004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2:54" x14ac:dyDescent="0.2">
      <c r="B17" s="1" t="s">
        <v>32</v>
      </c>
      <c r="C17" s="3"/>
      <c r="D17" s="3"/>
      <c r="E17" s="7">
        <f t="shared" ref="E17" si="2">+E15+E16</f>
        <v>0</v>
      </c>
      <c r="F17" s="7">
        <f t="shared" ref="F17" si="3">+F15+F16</f>
        <v>0</v>
      </c>
      <c r="G17" s="7">
        <f t="shared" ref="G17:H17" si="4">+G15+G16</f>
        <v>1187.143</v>
      </c>
      <c r="H17" s="7">
        <f t="shared" si="4"/>
        <v>1560.6990000000001</v>
      </c>
      <c r="I17" s="7">
        <f>+I15+I16</f>
        <v>2082.5259999999998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2:54" x14ac:dyDescent="0.2">
      <c r="B18" s="2" t="s">
        <v>35</v>
      </c>
      <c r="C18" s="3"/>
      <c r="D18" s="3"/>
      <c r="E18" s="3"/>
      <c r="F18" s="3"/>
      <c r="G18" s="3">
        <v>360.90899999999999</v>
      </c>
      <c r="H18" s="3">
        <v>447.70800000000003</v>
      </c>
      <c r="I18" s="3">
        <v>618.13599999999997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2:54" x14ac:dyDescent="0.2">
      <c r="B19" s="2" t="s">
        <v>36</v>
      </c>
      <c r="C19" s="3"/>
      <c r="D19" s="3"/>
      <c r="E19" s="3"/>
      <c r="F19" s="3"/>
      <c r="G19" s="3">
        <v>100.121</v>
      </c>
      <c r="H19" s="3">
        <v>157.53800000000001</v>
      </c>
      <c r="I19" s="3">
        <v>223.01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2:54" x14ac:dyDescent="0.2">
      <c r="B20" s="2" t="s">
        <v>37</v>
      </c>
      <c r="C20" s="3"/>
      <c r="D20" s="3"/>
      <c r="E20" s="3">
        <f t="shared" ref="E20:H20" si="5">+E17-SUM(E18:E19)</f>
        <v>0</v>
      </c>
      <c r="F20" s="3">
        <f t="shared" si="5"/>
        <v>0</v>
      </c>
      <c r="G20" s="3">
        <f t="shared" si="5"/>
        <v>726.11300000000006</v>
      </c>
      <c r="H20" s="3">
        <f t="shared" si="5"/>
        <v>955.45299999999997</v>
      </c>
      <c r="I20" s="3">
        <f>+I17-SUM(I18:I19)</f>
        <v>1241.3799999999999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2:54" x14ac:dyDescent="0.2">
      <c r="B21" s="2" t="s">
        <v>38</v>
      </c>
      <c r="C21" s="3"/>
      <c r="D21" s="3"/>
      <c r="E21" s="3"/>
      <c r="F21" s="3"/>
      <c r="G21" s="3">
        <v>399.33</v>
      </c>
      <c r="H21" s="3">
        <v>494.88400000000001</v>
      </c>
      <c r="I21" s="3">
        <v>741.24699999999996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2:54" x14ac:dyDescent="0.2">
      <c r="B22" s="2" t="s">
        <v>39</v>
      </c>
      <c r="C22" s="3"/>
      <c r="D22" s="3"/>
      <c r="E22" s="3"/>
      <c r="F22" s="3"/>
      <c r="G22" s="3">
        <v>233.81</v>
      </c>
      <c r="H22" s="3">
        <v>303.71899999999999</v>
      </c>
      <c r="I22" s="3">
        <v>441.59300000000002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2:54" x14ac:dyDescent="0.2">
      <c r="B23" s="2" t="s">
        <v>40</v>
      </c>
      <c r="C23" s="3"/>
      <c r="D23" s="3"/>
      <c r="E23" s="3">
        <f t="shared" ref="E23:H23" si="6">+E20-SUM(E21:E22)</f>
        <v>0</v>
      </c>
      <c r="F23" s="3">
        <f t="shared" si="6"/>
        <v>0</v>
      </c>
      <c r="G23" s="3">
        <f t="shared" si="6"/>
        <v>92.97300000000007</v>
      </c>
      <c r="H23" s="3">
        <f t="shared" si="6"/>
        <v>156.84999999999991</v>
      </c>
      <c r="I23" s="3">
        <f>+I20-SUM(I21:I22)</f>
        <v>58.539999999999964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2:54" x14ac:dyDescent="0.2">
      <c r="B24" s="2" t="s">
        <v>41</v>
      </c>
      <c r="C24" s="3"/>
      <c r="D24" s="3"/>
      <c r="E24" s="3"/>
      <c r="F24" s="3"/>
      <c r="G24" s="3">
        <v>4.2939999999999996</v>
      </c>
      <c r="H24" s="3">
        <v>42.112000000000002</v>
      </c>
      <c r="I24" s="3">
        <v>36.594999999999999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2:54" x14ac:dyDescent="0.2">
      <c r="B25" s="2" t="s">
        <v>42</v>
      </c>
      <c r="C25" s="3"/>
      <c r="D25" s="3"/>
      <c r="E25" s="3"/>
      <c r="F25" s="3"/>
      <c r="G25" s="3">
        <v>98.971000000000004</v>
      </c>
      <c r="H25" s="3">
        <v>-41.901000000000003</v>
      </c>
      <c r="I25" s="3">
        <v>286.36900000000003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2:54" x14ac:dyDescent="0.2">
      <c r="B26" s="2" t="s">
        <v>43</v>
      </c>
      <c r="C26" s="3"/>
      <c r="D26" s="3"/>
      <c r="E26" s="3">
        <f t="shared" ref="E26:H26" si="7">+E23+E24+E25</f>
        <v>0</v>
      </c>
      <c r="F26" s="3">
        <f t="shared" si="7"/>
        <v>0</v>
      </c>
      <c r="G26" s="3">
        <f t="shared" si="7"/>
        <v>196.23800000000006</v>
      </c>
      <c r="H26" s="3">
        <f t="shared" si="7"/>
        <v>157.06099999999989</v>
      </c>
      <c r="I26" s="3">
        <f>+I23+I24+I25</f>
        <v>381.50400000000002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2:54" x14ac:dyDescent="0.2">
      <c r="B27" s="2" t="s">
        <v>44</v>
      </c>
      <c r="C27" s="3"/>
      <c r="D27" s="3"/>
      <c r="E27" s="3"/>
      <c r="F27" s="3"/>
      <c r="G27" s="3">
        <v>49.308</v>
      </c>
      <c r="H27" s="3">
        <v>-18.722000000000001</v>
      </c>
      <c r="I27" s="3">
        <v>4.47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2:54" x14ac:dyDescent="0.2">
      <c r="B28" s="2" t="s">
        <v>45</v>
      </c>
      <c r="C28" s="3"/>
      <c r="D28" s="3"/>
      <c r="E28" s="3">
        <f t="shared" ref="E28:H28" si="8">+E26-E27</f>
        <v>0</v>
      </c>
      <c r="F28" s="3">
        <f t="shared" si="8"/>
        <v>0</v>
      </c>
      <c r="G28" s="3">
        <f t="shared" si="8"/>
        <v>146.93000000000006</v>
      </c>
      <c r="H28" s="3">
        <f t="shared" si="8"/>
        <v>175.7829999999999</v>
      </c>
      <c r="I28" s="3">
        <f>+I26-I27</f>
        <v>377.03399999999999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2:5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2:54" x14ac:dyDescent="0.2">
      <c r="B30" s="2" t="s">
        <v>46</v>
      </c>
      <c r="C30" s="3"/>
      <c r="D30" s="3"/>
      <c r="E30" s="8" t="e">
        <f t="shared" ref="E30" si="9">+E28/E31</f>
        <v>#DIV/0!</v>
      </c>
      <c r="F30" s="8" t="e">
        <f t="shared" ref="F30" si="10">+F28/F31</f>
        <v>#DIV/0!</v>
      </c>
      <c r="G30" s="8">
        <f t="shared" ref="G30:H30" si="11">+G28/G31</f>
        <v>2.0667294951683015</v>
      </c>
      <c r="H30" s="8">
        <f t="shared" si="11"/>
        <v>2.3692027764674157</v>
      </c>
      <c r="I30" s="8">
        <f>+I28/I31</f>
        <v>4.9774779532132856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2:54" x14ac:dyDescent="0.2">
      <c r="B31" s="2" t="s">
        <v>3</v>
      </c>
      <c r="C31" s="3"/>
      <c r="D31" s="3"/>
      <c r="E31" s="9"/>
      <c r="F31" s="9"/>
      <c r="G31" s="9">
        <v>71.093000000000004</v>
      </c>
      <c r="H31" s="9">
        <v>74.194999999999993</v>
      </c>
      <c r="I31" s="9">
        <v>75.748000000000005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2:5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54" x14ac:dyDescent="0.2">
      <c r="B33" s="2" t="s">
        <v>48</v>
      </c>
      <c r="C33" s="3"/>
      <c r="D33" s="3"/>
      <c r="E33" s="3"/>
      <c r="F33" s="10" t="e">
        <f t="shared" ref="F33:H35" si="12">+F15/E15-1</f>
        <v>#DIV/0!</v>
      </c>
      <c r="G33" s="10" t="e">
        <f t="shared" si="12"/>
        <v>#DIV/0!</v>
      </c>
      <c r="H33" s="10">
        <f t="shared" si="12"/>
        <v>0.20926971049089471</v>
      </c>
      <c r="I33" s="10">
        <f>+I15/H15-1</f>
        <v>0.26689778651911511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54" x14ac:dyDescent="0.2">
      <c r="B34" s="2" t="s">
        <v>47</v>
      </c>
      <c r="C34" s="3"/>
      <c r="D34" s="3"/>
      <c r="E34" s="3"/>
      <c r="F34" s="10" t="e">
        <f t="shared" si="12"/>
        <v>#DIV/0!</v>
      </c>
      <c r="G34" s="10" t="e">
        <f t="shared" si="12"/>
        <v>#DIV/0!</v>
      </c>
      <c r="H34" s="10">
        <f t="shared" si="12"/>
        <v>0.5301257032664386</v>
      </c>
      <c r="I34" s="10">
        <f t="shared" ref="I34:I35" si="13">+I16/H16-1</f>
        <v>0.44333556227029813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2:54" x14ac:dyDescent="0.2">
      <c r="B35" s="2" t="s">
        <v>49</v>
      </c>
      <c r="C35" s="3"/>
      <c r="D35" s="3"/>
      <c r="E35" s="3"/>
      <c r="F35" s="10" t="e">
        <f t="shared" si="12"/>
        <v>#DIV/0!</v>
      </c>
      <c r="G35" s="10" t="e">
        <f t="shared" si="12"/>
        <v>#DIV/0!</v>
      </c>
      <c r="H35" s="10">
        <f t="shared" si="12"/>
        <v>0.31466807284379383</v>
      </c>
      <c r="I35" s="10">
        <f t="shared" si="13"/>
        <v>0.33435467056748269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2:54" x14ac:dyDescent="0.2">
      <c r="B36" s="2" t="s">
        <v>50</v>
      </c>
      <c r="C36" s="3"/>
      <c r="D36" s="3"/>
      <c r="E36" s="10" t="e">
        <f t="shared" ref="E36:H36" si="14">+(E15-E18)/E15</f>
        <v>#DIV/0!</v>
      </c>
      <c r="F36" s="10" t="e">
        <f t="shared" si="14"/>
        <v>#DIV/0!</v>
      </c>
      <c r="G36" s="10">
        <f t="shared" si="14"/>
        <v>0.54726616548144269</v>
      </c>
      <c r="H36" s="10">
        <f t="shared" si="14"/>
        <v>0.53557357764817903</v>
      </c>
      <c r="I36" s="10">
        <f>+(I15-I18)/I15</f>
        <v>0.49386715052583657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2:54" x14ac:dyDescent="0.2">
      <c r="B37" s="2" t="s">
        <v>51</v>
      </c>
      <c r="C37" s="3"/>
      <c r="D37" s="3"/>
      <c r="E37" s="3"/>
      <c r="F37" s="10" t="e">
        <f t="shared" ref="F37:H37" si="15">+(F16-F19)/F16</f>
        <v>#DIV/0!</v>
      </c>
      <c r="G37" s="10">
        <f t="shared" si="15"/>
        <v>0.74325710446551752</v>
      </c>
      <c r="H37" s="10">
        <f t="shared" si="15"/>
        <v>0.73598325448259327</v>
      </c>
      <c r="I37" s="10">
        <f>+(I16-I19)/I16</f>
        <v>0.74105759874784327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2:54" x14ac:dyDescent="0.2">
      <c r="B38" s="2" t="s">
        <v>52</v>
      </c>
      <c r="C38" s="3"/>
      <c r="D38" s="3"/>
      <c r="E38" s="10" t="e">
        <f t="shared" ref="E38:H38" si="16">+E20/E17</f>
        <v>#DIV/0!</v>
      </c>
      <c r="F38" s="10" t="e">
        <f t="shared" si="16"/>
        <v>#DIV/0!</v>
      </c>
      <c r="G38" s="10">
        <f t="shared" si="16"/>
        <v>0.61164745948887378</v>
      </c>
      <c r="H38" s="10">
        <f t="shared" si="16"/>
        <v>0.6121955610915365</v>
      </c>
      <c r="I38" s="10">
        <f>+I20/I17</f>
        <v>0.59609339811363704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2:54" x14ac:dyDescent="0.2">
      <c r="B39" s="2" t="s">
        <v>53</v>
      </c>
      <c r="C39" s="3"/>
      <c r="D39" s="3"/>
      <c r="E39" s="10" t="e">
        <f t="shared" ref="E39:H39" si="17">+E23/E17</f>
        <v>#DIV/0!</v>
      </c>
      <c r="F39" s="10" t="e">
        <f t="shared" si="17"/>
        <v>#DIV/0!</v>
      </c>
      <c r="G39" s="10">
        <f t="shared" si="17"/>
        <v>7.8316597073815095E-2</v>
      </c>
      <c r="H39" s="10">
        <f t="shared" si="17"/>
        <v>0.10049984013573399</v>
      </c>
      <c r="I39" s="10">
        <f>+I23/I17</f>
        <v>2.8110093223325888E-2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2:54" x14ac:dyDescent="0.2">
      <c r="B40" s="2" t="s">
        <v>54</v>
      </c>
      <c r="C40" s="3"/>
      <c r="D40" s="3"/>
      <c r="E40" s="10" t="e">
        <f t="shared" ref="E40:H40" si="18">+E27/E26</f>
        <v>#DIV/0!</v>
      </c>
      <c r="F40" s="10" t="e">
        <f t="shared" si="18"/>
        <v>#DIV/0!</v>
      </c>
      <c r="G40" s="10">
        <f t="shared" si="18"/>
        <v>0.2512663194692159</v>
      </c>
      <c r="H40" s="10">
        <f t="shared" si="18"/>
        <v>-0.11920209345413574</v>
      </c>
      <c r="I40" s="10">
        <f>+I27/I26</f>
        <v>1.1716784096628081E-2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2:5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2:5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2:5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2:5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2:5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2:5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2:5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2:5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:5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3:5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3:5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3:5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3:5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3:5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3:5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3:5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3:5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3:5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3:5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3:5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3:5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3:5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3:5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3:5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3:5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3:5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3:5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3:5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3:5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3:5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3:5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3:5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3:5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3:5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3:5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3:5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3:5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3:5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3:5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3:5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3:5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3:5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3:5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3:5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3:5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3:5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3:5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3:5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3:5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3:5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3:5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3:5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3:5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3:5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3:5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3:5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3:5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3:5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3:5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3:5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3:5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3:5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3:5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3:5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3:5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3:5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3:5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3:5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3:5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3:5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3:5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3:5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3:5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3:5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3:5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3:5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3:5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3:5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3:5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3:5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3:5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3:5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3:5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3:5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3:5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3:5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3:5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3:5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3:5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3:5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3:5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3:5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3:5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3:5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3:5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3:5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3:5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3:5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3:5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3:5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3:5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3:5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3:5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3:5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3:5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3:5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3:5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3:5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3:5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3:5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3:5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3:5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3:5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3:5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3:5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3:5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3:5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3:5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3:5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3:5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3:5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3:5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3:5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3:5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3:5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3:5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3:5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3:5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3:5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3:5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3:5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3:5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3:5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3:5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3:5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3:5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3:5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3:5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3:5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3:5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3:5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3:5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3:5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3:5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3:5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3:5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3:5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3:5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3:5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3:5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3:5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3:5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3:5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3:5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3:5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3:5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3:5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3:5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3:5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3:5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3:5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3:5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3:5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3:5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3:5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3:5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3:5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3:5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3:5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3:5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3:5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3:5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3:5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3:5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3:5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3:5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3:5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3:5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3:5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3:5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3:5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3:5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3:5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3:5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3:5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3:5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3:5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3:5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3:5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3:5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3:5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3:5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3:5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3:5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3:5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3:5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3:5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3:5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3:5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3:5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3:5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3:5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3:5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3:5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3:5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3:5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3:5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3:5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3:5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3:5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3:5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3:5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3:5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3:5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3:5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3:5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3:5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3:5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3:5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3:5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3:5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3:5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3:5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3:5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3:5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3:5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3:5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3:5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3:5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3:5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3:5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3:5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3:5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3:5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3:5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3:5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3:5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3:5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3:5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3:5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3:5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3:5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3:5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3:5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3:5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3:5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3:5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3:5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3:5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3:5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3:5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3:5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3:5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3:5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3:5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3:5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3:5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3:5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3:5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3:5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3:5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3:5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3:5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3:5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3:5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3:5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3:5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3:5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3:5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3:5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3:5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3:5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3:5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3:5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3:5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3:5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3:5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3:5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3:5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3:5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3:5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3:5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3:5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3:5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3:5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3:5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3:5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3:5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3:5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3:5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3:5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3:5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3:5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3:5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3:5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3:5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3:5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3:5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3:5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3:5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3:5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3:5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3:5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3:5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3:5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3:5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3:5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3:5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3:5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3:5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3:5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3:5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3:5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3:5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3:5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3:5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3:5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3:5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3:5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3:5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3:5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3:5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3:5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3:5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3:5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3:5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3:5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3:5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3:5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3:5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3:5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3:5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3:5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3:5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3:5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3:5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3:5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3:5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3:5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3:5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3:5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3:5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3:5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3:5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3:5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3:5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3:5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3:5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3:5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3:5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3:5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3:5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3:5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3:5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3:5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3:5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3:5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3:5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3:5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3:5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3:5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3:5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3:5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3:5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3:5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3:5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3:5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3:5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3:5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3:5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3:5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3:5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3:5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3:5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3:5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3:5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3:5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3:5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3:5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3:5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3:5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3:5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3:5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3:5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3:5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3:5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3:5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3:5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3:5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3:5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3:5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3:5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3:5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3:5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3:5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3:5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3:5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3:5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3:5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3:5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3:5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3:5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3:5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3:5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3:5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3:5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3:5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3:5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3:5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3:5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3:5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3:5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3:5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3:5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3:5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3:5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3:5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3:5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3:5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3:5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3:5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3:5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3:5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3:5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3:5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3:5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3:5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3:5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3:5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3:5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3:5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3:5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3:5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3:5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3:5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3:5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3:5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3:5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3:5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3:5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3:5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3:5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3:5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3:5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3:5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r="487" spans="3:5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r="488" spans="3:5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r="489" spans="3:5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r="490" spans="3:5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  <row r="491" spans="3:5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r="492" spans="3:5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</row>
    <row r="493" spans="3:5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</row>
    <row r="494" spans="3:5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r="495" spans="3:5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</row>
    <row r="496" spans="3:5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</row>
    <row r="497" spans="3:5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</row>
    <row r="498" spans="3:5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</row>
    <row r="499" spans="3:5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r="500" spans="3:5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</row>
    <row r="501" spans="3:5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</row>
    <row r="502" spans="3:5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</row>
    <row r="503" spans="3:5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</row>
    <row r="504" spans="3:5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r="505" spans="3:5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</row>
    <row r="506" spans="3:5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</row>
    <row r="507" spans="3:5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r="508" spans="3:5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</row>
    <row r="509" spans="3:5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</row>
    <row r="510" spans="3:5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</row>
    <row r="511" spans="3:5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</row>
    <row r="512" spans="3:5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</row>
    <row r="513" spans="3:5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</row>
    <row r="514" spans="3:5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</row>
    <row r="515" spans="3:5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</row>
    <row r="516" spans="3:5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</row>
    <row r="517" spans="3:5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</row>
    <row r="518" spans="3:5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</row>
    <row r="519" spans="3:5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r="520" spans="3:5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r="521" spans="3:5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r="522" spans="3:5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r="523" spans="3:5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r="524" spans="3:5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r="525" spans="3:5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r="526" spans="3:5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r="527" spans="3:5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r="528" spans="3:5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r="529" spans="3:5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r="530" spans="3:5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r="531" spans="3:5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r="532" spans="3:5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r="533" spans="3:5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r="534" spans="3:5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r="535" spans="3:5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r="536" spans="3:5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r="537" spans="3:5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r="538" spans="3:5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r="539" spans="3:5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r="540" spans="3:5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r="541" spans="3:5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r="542" spans="3:5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r="543" spans="3:5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r="544" spans="3:5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r="545" spans="3:5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r="546" spans="3:5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r="547" spans="3:5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r="548" spans="3:5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r="549" spans="3:5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r="550" spans="3:5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r="551" spans="3:5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r="552" spans="3:5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r="553" spans="3:5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r="554" spans="3:5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r="555" spans="3:5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r="556" spans="3:5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r="557" spans="3:5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r="558" spans="3:5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r="559" spans="3:5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r="560" spans="3:5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r="561" spans="3:5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r="562" spans="3:5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r="563" spans="3:5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r="564" spans="3:5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r="565" spans="3:5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r="566" spans="3:5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r="567" spans="3:5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r="568" spans="3:5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r="569" spans="3:5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r="570" spans="3:5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r="571" spans="3:5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r="572" spans="3:5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r="573" spans="3:5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r="574" spans="3:5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</row>
    <row r="575" spans="3:5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</row>
    <row r="576" spans="3:5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</row>
    <row r="577" spans="3:5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</row>
    <row r="578" spans="3:5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</row>
    <row r="579" spans="3:5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r="580" spans="3:5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r="581" spans="3:5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r="582" spans="3:5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r="583" spans="3:5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r="584" spans="3:5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r="585" spans="3:5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r="586" spans="3:5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r="587" spans="3:5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r="588" spans="3:5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r="589" spans="3:5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r="590" spans="3:5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</row>
    <row r="591" spans="3:5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r="592" spans="3:5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r="593" spans="3:5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r="594" spans="3:5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r="595" spans="3:5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</row>
    <row r="596" spans="3:5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</row>
    <row r="597" spans="3:5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</row>
    <row r="598" spans="3:5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</row>
    <row r="599" spans="3:5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</row>
    <row r="600" spans="3:5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r="601" spans="3:5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</row>
    <row r="602" spans="3:5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</row>
    <row r="603" spans="3:5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</row>
    <row r="604" spans="3:5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</row>
    <row r="605" spans="3:5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</row>
    <row r="606" spans="3:5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r="607" spans="3:5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</row>
    <row r="608" spans="3:5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</row>
    <row r="609" spans="3:5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</row>
    <row r="610" spans="3:5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</row>
    <row r="611" spans="3:5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</row>
    <row r="612" spans="3:5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</row>
    <row r="613" spans="3:5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</row>
    <row r="614" spans="3:5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</row>
    <row r="615" spans="3:5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</row>
    <row r="616" spans="3:5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</row>
    <row r="617" spans="3:5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</row>
    <row r="618" spans="3:5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</row>
    <row r="619" spans="3:5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</row>
    <row r="620" spans="3:5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</row>
    <row r="621" spans="3:5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</row>
    <row r="622" spans="3:5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</row>
    <row r="623" spans="3:5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</row>
    <row r="624" spans="3:5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</row>
    <row r="625" spans="3:5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</row>
    <row r="626" spans="3:5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r="627" spans="3:5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</row>
    <row r="628" spans="3:5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</row>
    <row r="629" spans="3:5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</row>
    <row r="630" spans="3:5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</row>
    <row r="631" spans="3:5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</row>
    <row r="632" spans="3:5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</row>
    <row r="633" spans="3:5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</row>
    <row r="634" spans="3:5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</row>
    <row r="635" spans="3:54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r="636" spans="3:54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</row>
    <row r="637" spans="3:54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</row>
    <row r="638" spans="3:54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</row>
    <row r="639" spans="3:54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</row>
    <row r="640" spans="3:54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</row>
    <row r="641" spans="3:54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</row>
    <row r="642" spans="3:54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</row>
    <row r="643" spans="3:54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</row>
    <row r="644" spans="3:54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</row>
    <row r="645" spans="3:54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</row>
    <row r="646" spans="3:54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</row>
    <row r="647" spans="3:54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</row>
    <row r="648" spans="3:54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</row>
    <row r="649" spans="3:54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</row>
    <row r="650" spans="3:54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</row>
    <row r="651" spans="3:54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</row>
    <row r="652" spans="3:54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</row>
    <row r="653" spans="3:54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</row>
    <row r="654" spans="3:54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</row>
    <row r="655" spans="3:54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</row>
    <row r="656" spans="3:54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</row>
    <row r="657" spans="3:54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</row>
    <row r="658" spans="3:54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</row>
    <row r="659" spans="3:54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</row>
    <row r="660" spans="3:54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</row>
    <row r="661" spans="3:54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</row>
    <row r="662" spans="3:54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</row>
    <row r="663" spans="3:54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</row>
    <row r="664" spans="3:54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</row>
    <row r="665" spans="3:54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</row>
    <row r="666" spans="3:54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</row>
    <row r="667" spans="3:54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</row>
    <row r="668" spans="3:54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</row>
    <row r="669" spans="3:54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</row>
    <row r="670" spans="3:54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</row>
    <row r="671" spans="3:54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</row>
    <row r="672" spans="3:54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</row>
    <row r="673" spans="3:54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</row>
    <row r="674" spans="3:54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</row>
    <row r="675" spans="3:54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</row>
    <row r="676" spans="3:54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</row>
    <row r="677" spans="3:54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</row>
    <row r="678" spans="3:54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</row>
    <row r="679" spans="3:54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</row>
    <row r="680" spans="3:54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</row>
    <row r="681" spans="3:54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</row>
    <row r="682" spans="3:54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</row>
    <row r="683" spans="3:54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</row>
    <row r="684" spans="3:54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</row>
    <row r="685" spans="3:54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</row>
    <row r="686" spans="3:54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</row>
    <row r="687" spans="3:54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</row>
    <row r="688" spans="3:54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</row>
    <row r="689" spans="3:54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</row>
    <row r="690" spans="3:54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</row>
    <row r="691" spans="3:54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</row>
    <row r="692" spans="3:54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</row>
    <row r="693" spans="3:54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</row>
    <row r="694" spans="3:54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</row>
    <row r="695" spans="3:54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</row>
    <row r="696" spans="3:54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</row>
    <row r="697" spans="3:54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</row>
    <row r="698" spans="3:54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</row>
    <row r="699" spans="3:54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</row>
    <row r="700" spans="3:54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</row>
    <row r="701" spans="3:54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</row>
    <row r="702" spans="3:54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</row>
    <row r="703" spans="3:54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</row>
    <row r="704" spans="3:54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</row>
    <row r="705" spans="3:54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</row>
    <row r="706" spans="3:54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</row>
    <row r="707" spans="3:54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</row>
    <row r="708" spans="3:54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</row>
    <row r="709" spans="3:54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</row>
    <row r="710" spans="3:54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</row>
    <row r="711" spans="3:54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</row>
    <row r="712" spans="3:54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</row>
    <row r="713" spans="3:54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</row>
    <row r="714" spans="3:54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</row>
    <row r="715" spans="3:54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</row>
    <row r="716" spans="3:54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</row>
    <row r="717" spans="3:54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</row>
    <row r="718" spans="3:54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</row>
    <row r="719" spans="3:54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</row>
    <row r="720" spans="3:54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</row>
    <row r="721" spans="3:54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</row>
    <row r="722" spans="3:54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</row>
    <row r="723" spans="3:54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</row>
    <row r="724" spans="3:54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</row>
    <row r="725" spans="3:54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</row>
    <row r="726" spans="3:54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</row>
    <row r="727" spans="3:54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</row>
    <row r="728" spans="3:54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</row>
    <row r="729" spans="3:54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</row>
    <row r="730" spans="3:54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</row>
    <row r="731" spans="3:54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</row>
    <row r="732" spans="3:54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</row>
    <row r="733" spans="3:54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</row>
    <row r="734" spans="3:54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</row>
    <row r="735" spans="3:54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</row>
    <row r="736" spans="3:54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</row>
    <row r="737" spans="3:54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</row>
    <row r="738" spans="3:54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</row>
    <row r="739" spans="3:54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</row>
    <row r="740" spans="3:54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</row>
    <row r="741" spans="3:54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</row>
    <row r="742" spans="3:54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</row>
    <row r="743" spans="3:54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</row>
    <row r="744" spans="3:54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</row>
    <row r="745" spans="3:54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</row>
    <row r="746" spans="3:54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</row>
    <row r="747" spans="3:54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</row>
    <row r="748" spans="3:54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</row>
    <row r="749" spans="3:54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</row>
    <row r="750" spans="3:54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</row>
    <row r="751" spans="3:54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</row>
    <row r="752" spans="3:54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</row>
    <row r="753" spans="3:54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</row>
    <row r="754" spans="3:54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</row>
    <row r="755" spans="3:54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</row>
    <row r="756" spans="3:54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</row>
    <row r="757" spans="3:54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</row>
    <row r="758" spans="3:54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</row>
    <row r="759" spans="3:54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</row>
    <row r="760" spans="3:54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</row>
    <row r="761" spans="3:54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</row>
    <row r="762" spans="3:54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</row>
    <row r="763" spans="3:54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</row>
    <row r="764" spans="3:54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</row>
    <row r="765" spans="3:54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</row>
    <row r="766" spans="3:54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</row>
    <row r="767" spans="3:54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</row>
    <row r="768" spans="3:54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</row>
    <row r="769" spans="3:54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</row>
    <row r="770" spans="3:54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</row>
    <row r="771" spans="3:54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</row>
    <row r="772" spans="3:54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</row>
    <row r="773" spans="3:54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r="774" spans="3:54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</row>
    <row r="775" spans="3:54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</row>
    <row r="776" spans="3:54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</row>
    <row r="777" spans="3:54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</row>
    <row r="778" spans="3:54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r="779" spans="3:54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</row>
    <row r="780" spans="3:54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</row>
    <row r="781" spans="3:54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</row>
    <row r="782" spans="3:54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</row>
    <row r="783" spans="3:54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</row>
    <row r="784" spans="3:54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</row>
    <row r="785" spans="3:54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</row>
    <row r="786" spans="3:54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</row>
    <row r="787" spans="3:54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</row>
    <row r="788" spans="3:54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</row>
    <row r="789" spans="3:54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</row>
    <row r="790" spans="3:54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</row>
    <row r="791" spans="3:54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</row>
    <row r="792" spans="3:54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</row>
    <row r="793" spans="3:54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</row>
    <row r="794" spans="3:54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</row>
    <row r="795" spans="3:54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</row>
    <row r="796" spans="3:54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</row>
    <row r="797" spans="3:54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</row>
    <row r="798" spans="3:54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</row>
    <row r="799" spans="3:54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</row>
    <row r="800" spans="3:54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</row>
    <row r="801" spans="3:54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</row>
    <row r="802" spans="3:54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</row>
    <row r="803" spans="3:54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</row>
    <row r="804" spans="3:54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</row>
    <row r="805" spans="3:54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</row>
    <row r="806" spans="3:54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</row>
    <row r="807" spans="3:54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</row>
    <row r="808" spans="3:54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</row>
    <row r="809" spans="3:54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</row>
    <row r="810" spans="3:54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</row>
    <row r="811" spans="3:54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</row>
    <row r="812" spans="3:54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</row>
    <row r="813" spans="3:54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</row>
    <row r="814" spans="3:54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</row>
    <row r="815" spans="3:54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</row>
    <row r="816" spans="3:54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</row>
    <row r="817" spans="3:54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</row>
    <row r="818" spans="3:54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</row>
    <row r="819" spans="3:54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</row>
    <row r="820" spans="3:54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</row>
    <row r="821" spans="3:54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</row>
    <row r="822" spans="3:54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</row>
    <row r="823" spans="3:54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</row>
    <row r="824" spans="3:54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</row>
    <row r="825" spans="3:54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</row>
    <row r="826" spans="3:54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</row>
    <row r="827" spans="3:54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</row>
    <row r="828" spans="3:54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</row>
    <row r="829" spans="3:54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</row>
    <row r="830" spans="3:54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</row>
    <row r="831" spans="3:54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</row>
    <row r="832" spans="3:54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</row>
    <row r="833" spans="3:54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</row>
    <row r="834" spans="3:54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</row>
    <row r="835" spans="3:54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</row>
    <row r="836" spans="3:54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</row>
    <row r="837" spans="3:54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</row>
    <row r="838" spans="3:54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</row>
    <row r="839" spans="3:54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</row>
    <row r="840" spans="3:54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</row>
    <row r="841" spans="3:54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</row>
    <row r="842" spans="3:54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</row>
    <row r="843" spans="3:54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</row>
    <row r="844" spans="3:54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</row>
    <row r="845" spans="3:54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</row>
    <row r="846" spans="3:54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</row>
    <row r="847" spans="3:54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</row>
    <row r="848" spans="3:54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</row>
    <row r="849" spans="3:54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</row>
    <row r="850" spans="3:54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</row>
    <row r="851" spans="3:54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</row>
    <row r="852" spans="3:54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</row>
    <row r="853" spans="3:54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</row>
    <row r="854" spans="3:54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</row>
    <row r="855" spans="3:54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</row>
    <row r="856" spans="3:54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</row>
    <row r="857" spans="3:54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</row>
    <row r="858" spans="3:54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</row>
    <row r="859" spans="3:54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</row>
    <row r="860" spans="3:54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</row>
    <row r="861" spans="3:54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</row>
    <row r="862" spans="3:54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</row>
    <row r="863" spans="3:54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</row>
    <row r="864" spans="3:54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</row>
    <row r="865" spans="3:54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</row>
    <row r="866" spans="3:54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</row>
    <row r="867" spans="3:54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</row>
    <row r="868" spans="3:54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</row>
    <row r="869" spans="3:54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</row>
    <row r="870" spans="3:54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</row>
    <row r="871" spans="3:54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</row>
    <row r="872" spans="3:54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</row>
    <row r="873" spans="3:54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</row>
    <row r="874" spans="3:54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</row>
    <row r="875" spans="3:54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</row>
    <row r="876" spans="3:54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</row>
    <row r="877" spans="3:54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</row>
    <row r="878" spans="3:54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</row>
    <row r="879" spans="3:54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</row>
    <row r="880" spans="3:54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</row>
    <row r="881" spans="3:54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</row>
    <row r="882" spans="3:54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</row>
    <row r="883" spans="3:54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</row>
    <row r="884" spans="3:54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</row>
    <row r="885" spans="3:54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</row>
    <row r="886" spans="3:54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</row>
    <row r="887" spans="3:54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</row>
    <row r="888" spans="3:54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</row>
    <row r="889" spans="3:54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</row>
    <row r="890" spans="3:54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</row>
    <row r="891" spans="3:54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</row>
    <row r="892" spans="3:54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</row>
    <row r="893" spans="3:54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</row>
    <row r="894" spans="3:54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</row>
    <row r="895" spans="3:54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</row>
    <row r="896" spans="3:54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</row>
    <row r="897" spans="3:54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</row>
    <row r="898" spans="3:54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</row>
    <row r="899" spans="3:54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</row>
    <row r="900" spans="3:54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</row>
    <row r="901" spans="3:54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</row>
    <row r="902" spans="3:54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</row>
    <row r="903" spans="3:54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</row>
    <row r="904" spans="3:54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</row>
    <row r="905" spans="3:54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</row>
    <row r="906" spans="3:54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</row>
    <row r="907" spans="3:54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</row>
    <row r="908" spans="3:54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</row>
    <row r="909" spans="3:54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</row>
    <row r="910" spans="3:54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</row>
    <row r="911" spans="3:54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</row>
    <row r="912" spans="3:54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</row>
    <row r="913" spans="3:54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</row>
    <row r="914" spans="3:54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</row>
    <row r="915" spans="3:54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</row>
    <row r="916" spans="3:54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</row>
    <row r="917" spans="3:54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</row>
    <row r="918" spans="3:54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</row>
    <row r="919" spans="3:54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</row>
    <row r="920" spans="3:54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</row>
    <row r="921" spans="3:54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</row>
    <row r="922" spans="3:54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</row>
    <row r="923" spans="3:54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</row>
  </sheetData>
  <hyperlinks>
    <hyperlink ref="A1" location="Main!A1" display="Main" xr:uid="{6B17183B-372C-4E1E-ACA2-D488DF19BD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2025-05-05T15:29:52Z</dcterms:created>
  <dcterms:modified xsi:type="dcterms:W3CDTF">2025-09-02T11:53:40Z</dcterms:modified>
</cp:coreProperties>
</file>