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1304FC4-4F0A-4B72-8628-0900707175EF}" xr6:coauthVersionLast="47" xr6:coauthVersionMax="47" xr10:uidLastSave="{00000000-0000-0000-0000-000000000000}"/>
  <bookViews>
    <workbookView xWindow="-120" yWindow="-120" windowWidth="38640" windowHeight="21060" activeTab="1" xr2:uid="{D13682B9-83A1-4D56-AF1E-FD706391682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I4" i="2"/>
  <c r="H4" i="2"/>
  <c r="G4" i="2"/>
  <c r="F4" i="2"/>
  <c r="D4" i="2"/>
  <c r="C4" i="2"/>
  <c r="E4" i="2"/>
  <c r="D28" i="2"/>
  <c r="C28" i="2"/>
  <c r="E27" i="2"/>
  <c r="D27" i="2"/>
  <c r="C27" i="2"/>
  <c r="E26" i="2"/>
  <c r="D26" i="2"/>
  <c r="C26" i="2"/>
  <c r="I28" i="2"/>
  <c r="I27" i="2"/>
  <c r="I26" i="2"/>
  <c r="J25" i="2"/>
  <c r="J24" i="2"/>
  <c r="J23" i="2"/>
  <c r="H25" i="2"/>
  <c r="G25" i="2"/>
  <c r="H24" i="2"/>
  <c r="G24" i="2"/>
  <c r="H23" i="2"/>
  <c r="G23" i="2"/>
  <c r="I25" i="2"/>
  <c r="J22" i="2"/>
  <c r="H22" i="2"/>
  <c r="G22" i="2"/>
  <c r="I22" i="2"/>
  <c r="I7" i="2"/>
  <c r="I24" i="2" s="1"/>
  <c r="I6" i="2"/>
  <c r="I23" i="2" s="1"/>
  <c r="E6" i="2"/>
  <c r="E7" i="2"/>
  <c r="J10" i="2"/>
  <c r="J13" i="2" s="1"/>
  <c r="J15" i="2" s="1"/>
  <c r="J17" i="2" s="1"/>
  <c r="J19" i="2" s="1"/>
  <c r="H10" i="2"/>
  <c r="H13" i="2" s="1"/>
  <c r="H15" i="2" s="1"/>
  <c r="H17" i="2" s="1"/>
  <c r="H19" i="2" s="1"/>
  <c r="G10" i="2"/>
  <c r="G13" i="2" s="1"/>
  <c r="G15" i="2" s="1"/>
  <c r="G17" i="2" s="1"/>
  <c r="G19" i="2" s="1"/>
  <c r="F10" i="2"/>
  <c r="F13" i="2" s="1"/>
  <c r="F15" i="2" s="1"/>
  <c r="F17" i="2" s="1"/>
  <c r="F19" i="2" s="1"/>
  <c r="E10" i="2"/>
  <c r="E13" i="2" s="1"/>
  <c r="D10" i="2"/>
  <c r="D13" i="2" s="1"/>
  <c r="D15" i="2" s="1"/>
  <c r="D17" i="2" s="1"/>
  <c r="D19" i="2" s="1"/>
  <c r="C10" i="2"/>
  <c r="C13" i="2" s="1"/>
  <c r="C15" i="2" s="1"/>
  <c r="C17" i="2" s="1"/>
  <c r="C19" i="2" s="1"/>
  <c r="I10" i="2"/>
  <c r="I13" i="2" s="1"/>
  <c r="I15" i="2" s="1"/>
  <c r="I17" i="2" s="1"/>
  <c r="I19" i="2" s="1"/>
  <c r="I7" i="1"/>
  <c r="I5" i="1"/>
  <c r="I4" i="1"/>
  <c r="G26" i="2" l="1"/>
  <c r="H26" i="2"/>
  <c r="F28" i="2"/>
  <c r="G28" i="2"/>
  <c r="J27" i="2"/>
  <c r="F26" i="2"/>
  <c r="F27" i="2"/>
  <c r="G27" i="2"/>
  <c r="H27" i="2"/>
  <c r="H28" i="2"/>
  <c r="J26" i="2"/>
  <c r="J28" i="2"/>
  <c r="E15" i="2"/>
  <c r="E17" i="2" l="1"/>
  <c r="E19" i="2" s="1"/>
  <c r="E28" i="2"/>
</calcChain>
</file>

<file path=xl/sharedStrings.xml><?xml version="1.0" encoding="utf-8"?>
<sst xmlns="http://schemas.openxmlformats.org/spreadsheetml/2006/main" count="45" uniqueCount="41">
  <si>
    <t>Buckle's</t>
  </si>
  <si>
    <t>numbers in mio USD</t>
  </si>
  <si>
    <t>BKE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</si>
  <si>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</si>
  <si>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</si>
  <si>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</si>
  <si>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</si>
  <si>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</si>
  <si>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</si>
  <si>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</si>
  <si>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</si>
  <si>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</si>
  <si>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</si>
  <si>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</si>
  <si>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</si>
  <si>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</si>
  <si>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</si>
  <si>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</si>
  <si>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</si>
  <si>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Revenues</t>
  </si>
  <si>
    <t>COGS</t>
  </si>
  <si>
    <t>Gross Profit</t>
  </si>
  <si>
    <t>Selling</t>
  </si>
  <si>
    <t>G&amp;A</t>
  </si>
  <si>
    <t>Operating Income</t>
  </si>
  <si>
    <t>Other Income</t>
  </si>
  <si>
    <t>Pretax Income</t>
  </si>
  <si>
    <t>Tax Expense</t>
  </si>
  <si>
    <t>Net Income</t>
  </si>
  <si>
    <t>EPS</t>
  </si>
  <si>
    <t>Stores</t>
  </si>
  <si>
    <t>Store Revenue</t>
  </si>
  <si>
    <t>Online Revenue</t>
  </si>
  <si>
    <t>Store Growth</t>
  </si>
  <si>
    <t>Store Revenue Growth</t>
  </si>
  <si>
    <t>Online Revenue Growth</t>
  </si>
  <si>
    <t>Revenue Growth</t>
  </si>
  <si>
    <t xml:space="preserve">Gross Margin </t>
  </si>
  <si>
    <t xml:space="preserve">Operating Margin </t>
  </si>
  <si>
    <t>Tax Rate</t>
  </si>
  <si>
    <t>ARPS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</si>
</sst>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.00;\(#,##0.00\)"/>
    <numFmt numFmtId="166" formatCode="0.0%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2" fontId="1" fillId="0" borderId="0" xfId="0" applyNumberFormat="1" applyFont="1" applyAlignment="1">
      <alignment horizontal="right"/>
    </xf>
    <xf numFmtId="164" fontId="4" fillId="0" borderId="0" xfId="0" applyNumberFormat="1" applyFont="1"/>
    <xf numFmtId="165" fontId="1" fillId="0" borderId="0" xfId="0" applyNumberFormat="1" applyFont="1"/>
    <xf numFmtId="166" fontId="1" fillId="0" borderId="0" xfId="1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381C-132B-4F18-B094-54034F88A385}">
  <dimension ref="A1:J7"/>
  <sheetViews>
    <sheetView zoomScale="200" zoomScaleNormal="200" workbookViewId="0">
      <selection activeCell="D2" sqref="D2"/>
    </sheetView>
  </sheetViews>
  <sheetFormatPr defaultRowHeight="12.75" x14ac:dyDescent="0.2"/>
  <cols>
    <col min="1" max="1" width="3.285156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4</v>
      </c>
      <c r="I2" s="2">
        <v>38.119999999999997</v>
      </c>
    </row>
    <row r="3" spans="1:10" x14ac:dyDescent="0.2">
      <c r="H3" s="2" t="s">
        <v>5</v>
      </c>
      <c r="I3" s="3">
        <v>50.773795999999997</v>
      </c>
      <c r="J3" s="4" t="s">
        <v>10</v>
      </c>
    </row>
    <row r="4" spans="1:10" x14ac:dyDescent="0.2">
      <c r="B4" s="2" t="s">
        <v>2</v>
      </c>
      <c r="H4" s="2" t="s">
        <v>6</v>
      </c>
      <c r="I4" s="3">
        <f>+I2*I3</f>
        <v>1935.4971035199997</v>
      </c>
    </row>
    <row r="5" spans="1:10" x14ac:dyDescent="0.2">
      <c r="B5" s="2" t="s">
        <v>3</v>
      </c>
      <c r="H5" s="2" t="s">
        <v>7</v>
      </c>
      <c r="I5" s="3">
        <f>301.958+23.482</f>
        <v>325.44000000000005</v>
      </c>
      <c r="J5" s="4" t="s">
        <v>10</v>
      </c>
    </row>
    <row r="6" spans="1:10" x14ac:dyDescent="0.2">
      <c r="H6" s="2" t="s">
        <v>8</v>
      </c>
      <c r="I6" s="3">
        <v>0</v>
      </c>
      <c r="J6" s="4" t="s">
        <v>10</v>
      </c>
    </row>
    <row r="7" spans="1:10" x14ac:dyDescent="0.2">
      <c r="H7" s="2" t="s">
        <v>9</v>
      </c>
      <c r="I7" s="3">
        <f>+I4-I5+I6</f>
        <v>1610.0571035199996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653A-CC2D-4DCC-83B2-19BF7AFC6FF3}">
  <dimension ref="A1:AM501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RowHeight="12.75" x14ac:dyDescent="0.2"/>
  <cols>
    <col min="1" max="1" width="5.42578125" style="2" bestFit="1" customWidth="1"/>
    <col min="2" max="2" width="27.28515625" style="2" customWidth="1"/>
    <col min="3" max="16384" width="9.140625" style="2"/>
  </cols>
  <sheetData>
    <row r="1" spans="1:39" x14ac:dyDescent="0.2">
      <c r="A1" s="5" t="s">
        <v>11</v>
      </c>
    </row>
    <row r="2" spans="1:39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</row>
    <row r="3" spans="1:39" x14ac:dyDescent="0.2">
      <c r="B3" s="2" t="s">
        <v>30</v>
      </c>
      <c r="C3" s="4"/>
      <c r="D3" s="4"/>
      <c r="E3" s="4">
        <v>443</v>
      </c>
      <c r="F3" s="4"/>
      <c r="G3" s="4"/>
      <c r="H3" s="4"/>
      <c r="I3" s="4">
        <v>445</v>
      </c>
      <c r="J3" s="4"/>
    </row>
    <row r="4" spans="1:39" x14ac:dyDescent="0.2">
      <c r="B4" s="2" t="s">
        <v>40</v>
      </c>
      <c r="C4" s="6" t="e">
        <f t="shared" ref="C4:D4" si="0">+C6/C3</f>
        <v>#DIV/0!</v>
      </c>
      <c r="D4" s="6" t="e">
        <f t="shared" si="0"/>
        <v>#DIV/0!</v>
      </c>
      <c r="E4" s="6">
        <f>+E6/E3</f>
        <v>0.58019882392776523</v>
      </c>
      <c r="F4" s="6" t="e">
        <f t="shared" ref="F4:J4" si="1">+F6/F3</f>
        <v>#DIV/0!</v>
      </c>
      <c r="G4" s="6" t="e">
        <f t="shared" si="1"/>
        <v>#DIV/0!</v>
      </c>
      <c r="H4" s="6" t="e">
        <f t="shared" si="1"/>
        <v>#DIV/0!</v>
      </c>
      <c r="I4" s="6">
        <f t="shared" si="1"/>
        <v>0.55490502921348317</v>
      </c>
      <c r="J4" s="6" t="e">
        <f t="shared" si="1"/>
        <v>#DIV/0!</v>
      </c>
    </row>
    <row r="5" spans="1:39" x14ac:dyDescent="0.2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x14ac:dyDescent="0.2">
      <c r="B6" s="2" t="s">
        <v>31</v>
      </c>
      <c r="C6" s="3"/>
      <c r="D6" s="3"/>
      <c r="E6" s="3">
        <f>+(1-15.3%)*E8</f>
        <v>257.02807899999999</v>
      </c>
      <c r="F6" s="3"/>
      <c r="G6" s="3"/>
      <c r="H6" s="3"/>
      <c r="I6" s="3">
        <f>+(1-15.9%)*I8</f>
        <v>246.932738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x14ac:dyDescent="0.2">
      <c r="B7" s="2" t="s">
        <v>32</v>
      </c>
      <c r="C7" s="3"/>
      <c r="D7" s="3"/>
      <c r="E7" s="3">
        <f>15.3%*E8</f>
        <v>46.428920999999995</v>
      </c>
      <c r="F7" s="3"/>
      <c r="G7" s="3"/>
      <c r="H7" s="3"/>
      <c r="I7" s="3">
        <f>15.9%*I8</f>
        <v>46.685262000000002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2">
      <c r="B8" s="1" t="s">
        <v>19</v>
      </c>
      <c r="C8" s="7"/>
      <c r="D8" s="7"/>
      <c r="E8" s="7">
        <v>303.45699999999999</v>
      </c>
      <c r="F8" s="7"/>
      <c r="G8" s="7"/>
      <c r="H8" s="7"/>
      <c r="I8" s="7">
        <v>293.61799999999999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x14ac:dyDescent="0.2">
      <c r="B9" s="2" t="s">
        <v>20</v>
      </c>
      <c r="C9" s="3"/>
      <c r="D9" s="3"/>
      <c r="E9" s="3">
        <v>156.24199999999999</v>
      </c>
      <c r="F9" s="3"/>
      <c r="G9" s="3"/>
      <c r="H9" s="3"/>
      <c r="I9" s="3">
        <v>153.547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2">
      <c r="B10" s="2" t="s">
        <v>21</v>
      </c>
      <c r="C10" s="3">
        <f t="shared" ref="C10:H10" si="2">+C8-C9</f>
        <v>0</v>
      </c>
      <c r="D10" s="3">
        <f t="shared" si="2"/>
        <v>0</v>
      </c>
      <c r="E10" s="3">
        <f t="shared" si="2"/>
        <v>147.215</v>
      </c>
      <c r="F10" s="3">
        <f t="shared" si="2"/>
        <v>0</v>
      </c>
      <c r="G10" s="3">
        <f t="shared" si="2"/>
        <v>0</v>
      </c>
      <c r="H10" s="3">
        <f t="shared" si="2"/>
        <v>0</v>
      </c>
      <c r="I10" s="3">
        <f>+I8-I9</f>
        <v>140.071</v>
      </c>
      <c r="J10" s="3">
        <f t="shared" ref="J10" si="3">+J8-J9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2">
      <c r="B11" s="2" t="s">
        <v>22</v>
      </c>
      <c r="C11" s="3"/>
      <c r="D11" s="3"/>
      <c r="E11" s="3">
        <v>70.242000000000004</v>
      </c>
      <c r="F11" s="3"/>
      <c r="G11" s="3"/>
      <c r="H11" s="3"/>
      <c r="I11" s="3">
        <v>71.986000000000004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x14ac:dyDescent="0.2">
      <c r="B12" s="2" t="s">
        <v>23</v>
      </c>
      <c r="C12" s="3"/>
      <c r="D12" s="3"/>
      <c r="E12" s="3">
        <v>12.907999999999999</v>
      </c>
      <c r="F12" s="3"/>
      <c r="G12" s="3"/>
      <c r="H12" s="3"/>
      <c r="I12" s="3">
        <v>13.602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">
      <c r="B13" s="2" t="s">
        <v>24</v>
      </c>
      <c r="C13" s="3">
        <f t="shared" ref="C13:H13" si="4">+C10-SUM(C11:C12)</f>
        <v>0</v>
      </c>
      <c r="D13" s="3">
        <f t="shared" si="4"/>
        <v>0</v>
      </c>
      <c r="E13" s="3">
        <f t="shared" si="4"/>
        <v>64.064999999999998</v>
      </c>
      <c r="F13" s="3">
        <f t="shared" si="4"/>
        <v>0</v>
      </c>
      <c r="G13" s="3">
        <f t="shared" si="4"/>
        <v>0</v>
      </c>
      <c r="H13" s="3">
        <f t="shared" si="4"/>
        <v>0</v>
      </c>
      <c r="I13" s="3">
        <f>+I10-SUM(I11:I12)</f>
        <v>54.48299999999999</v>
      </c>
      <c r="J13" s="3">
        <f t="shared" ref="J13" si="5">+J10-SUM(J11:J12)</f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">
      <c r="B14" s="2" t="s">
        <v>25</v>
      </c>
      <c r="C14" s="3"/>
      <c r="D14" s="3"/>
      <c r="E14" s="3">
        <v>4.49</v>
      </c>
      <c r="F14" s="3"/>
      <c r="G14" s="3"/>
      <c r="H14" s="3"/>
      <c r="I14" s="3">
        <v>4.0229999999999997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">
      <c r="B15" s="2" t="s">
        <v>26</v>
      </c>
      <c r="C15" s="3">
        <f t="shared" ref="C15:H15" si="6">+C13+C14</f>
        <v>0</v>
      </c>
      <c r="D15" s="3">
        <f t="shared" si="6"/>
        <v>0</v>
      </c>
      <c r="E15" s="3">
        <f t="shared" si="6"/>
        <v>68.554999999999993</v>
      </c>
      <c r="F15" s="3">
        <f t="shared" si="6"/>
        <v>0</v>
      </c>
      <c r="G15" s="3">
        <f t="shared" si="6"/>
        <v>0</v>
      </c>
      <c r="H15" s="3">
        <f t="shared" si="6"/>
        <v>0</v>
      </c>
      <c r="I15" s="3">
        <f>+I13+I14</f>
        <v>58.505999999999986</v>
      </c>
      <c r="J15" s="3">
        <f t="shared" ref="J15" si="7">+J13+J14</f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">
      <c r="B16" s="2" t="s">
        <v>27</v>
      </c>
      <c r="C16" s="3"/>
      <c r="D16" s="3"/>
      <c r="E16" s="3">
        <v>16.792999999999999</v>
      </c>
      <c r="F16" s="3"/>
      <c r="G16" s="3"/>
      <c r="H16" s="3"/>
      <c r="I16" s="3">
        <v>14.334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2:39" x14ac:dyDescent="0.2">
      <c r="B17" s="2" t="s">
        <v>28</v>
      </c>
      <c r="C17" s="3">
        <f t="shared" ref="C17:H17" si="8">+C15-C16</f>
        <v>0</v>
      </c>
      <c r="D17" s="3">
        <f t="shared" si="8"/>
        <v>0</v>
      </c>
      <c r="E17" s="3">
        <f t="shared" si="8"/>
        <v>51.761999999999993</v>
      </c>
      <c r="F17" s="3">
        <f t="shared" si="8"/>
        <v>0</v>
      </c>
      <c r="G17" s="3">
        <f t="shared" si="8"/>
        <v>0</v>
      </c>
      <c r="H17" s="3">
        <f t="shared" si="8"/>
        <v>0</v>
      </c>
      <c r="I17" s="3">
        <f>+I15-I16</f>
        <v>44.171999999999983</v>
      </c>
      <c r="J17" s="3">
        <f t="shared" ref="J17" si="9">+J15-J16</f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2:39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2:39" x14ac:dyDescent="0.2">
      <c r="B19" s="2" t="s">
        <v>29</v>
      </c>
      <c r="C19" s="8" t="e">
        <f t="shared" ref="C19:H19" si="10">+C17/C20</f>
        <v>#DIV/0!</v>
      </c>
      <c r="D19" s="8" t="e">
        <f t="shared" si="10"/>
        <v>#DIV/0!</v>
      </c>
      <c r="E19" s="8">
        <f t="shared" si="10"/>
        <v>1.0454224143154323</v>
      </c>
      <c r="F19" s="8" t="e">
        <f t="shared" si="10"/>
        <v>#DIV/0!</v>
      </c>
      <c r="G19" s="8" t="e">
        <f t="shared" si="10"/>
        <v>#DIV/0!</v>
      </c>
      <c r="H19" s="8" t="e">
        <f t="shared" si="10"/>
        <v>#DIV/0!</v>
      </c>
      <c r="I19" s="8">
        <f>+I17/I20</f>
        <v>0.88602719942231278</v>
      </c>
      <c r="J19" s="8" t="e">
        <f t="shared" ref="J19" si="11">+J17/J20</f>
        <v>#DIV/0!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2:39" x14ac:dyDescent="0.2">
      <c r="B20" s="2" t="s">
        <v>5</v>
      </c>
      <c r="C20" s="3"/>
      <c r="D20" s="3"/>
      <c r="E20" s="3">
        <v>49.512999999999998</v>
      </c>
      <c r="F20" s="3"/>
      <c r="G20" s="3"/>
      <c r="H20" s="3"/>
      <c r="I20" s="3">
        <v>49.853999999999999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2:39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2:39" x14ac:dyDescent="0.2">
      <c r="B22" s="2" t="s">
        <v>33</v>
      </c>
      <c r="C22" s="3"/>
      <c r="D22" s="3"/>
      <c r="E22" s="3"/>
      <c r="F22" s="3"/>
      <c r="G22" s="9" t="e">
        <f t="shared" ref="G22:H22" si="12">+G3/C3-1</f>
        <v>#DIV/0!</v>
      </c>
      <c r="H22" s="9" t="e">
        <f t="shared" si="12"/>
        <v>#DIV/0!</v>
      </c>
      <c r="I22" s="9">
        <f>+I3/E3-1</f>
        <v>4.5146726862301811E-3</v>
      </c>
      <c r="J22" s="9" t="e">
        <f t="shared" ref="J22" si="13">+J3/F3-1</f>
        <v>#DIV/0!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2:39" x14ac:dyDescent="0.2">
      <c r="B23" s="2" t="s">
        <v>34</v>
      </c>
      <c r="C23" s="3"/>
      <c r="D23" s="3"/>
      <c r="E23" s="3"/>
      <c r="F23" s="3"/>
      <c r="G23" s="9" t="e">
        <f t="shared" ref="G23:H25" si="14">+G6/C6-1</f>
        <v>#DIV/0!</v>
      </c>
      <c r="H23" s="9" t="e">
        <f t="shared" si="14"/>
        <v>#DIV/0!</v>
      </c>
      <c r="I23" s="9">
        <f>+I6/E6-1</f>
        <v>-3.9277191189683203E-2</v>
      </c>
      <c r="J23" s="9" t="e">
        <f>+J6/F6-1</f>
        <v>#DIV/0!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2:39" x14ac:dyDescent="0.2">
      <c r="B24" s="2" t="s">
        <v>35</v>
      </c>
      <c r="C24" s="3"/>
      <c r="D24" s="3"/>
      <c r="E24" s="3"/>
      <c r="F24" s="3"/>
      <c r="G24" s="9" t="e">
        <f t="shared" si="14"/>
        <v>#DIV/0!</v>
      </c>
      <c r="H24" s="9" t="e">
        <f t="shared" si="14"/>
        <v>#DIV/0!</v>
      </c>
      <c r="I24" s="9">
        <f t="shared" ref="I24:J25" si="15">+I7/E7-1</f>
        <v>5.5211491992244177E-3</v>
      </c>
      <c r="J24" s="9" t="e">
        <f t="shared" si="15"/>
        <v>#DIV/0!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2:39" x14ac:dyDescent="0.2">
      <c r="B25" s="2" t="s">
        <v>36</v>
      </c>
      <c r="C25" s="3"/>
      <c r="D25" s="3"/>
      <c r="E25" s="3"/>
      <c r="F25" s="3"/>
      <c r="G25" s="9" t="e">
        <f t="shared" si="14"/>
        <v>#DIV/0!</v>
      </c>
      <c r="H25" s="9" t="e">
        <f t="shared" si="14"/>
        <v>#DIV/0!</v>
      </c>
      <c r="I25" s="9">
        <f t="shared" si="15"/>
        <v>-3.2423045110180349E-2</v>
      </c>
      <c r="J25" s="9" t="e">
        <f t="shared" si="15"/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2:39" x14ac:dyDescent="0.2">
      <c r="B26" s="2" t="s">
        <v>37</v>
      </c>
      <c r="C26" s="9" t="e">
        <f t="shared" ref="C26:H26" si="16">+C10/C8</f>
        <v>#DIV/0!</v>
      </c>
      <c r="D26" s="9" t="e">
        <f t="shared" si="16"/>
        <v>#DIV/0!</v>
      </c>
      <c r="E26" s="9">
        <f t="shared" si="16"/>
        <v>0.48512639352527709</v>
      </c>
      <c r="F26" s="9" t="e">
        <f t="shared" si="16"/>
        <v>#DIV/0!</v>
      </c>
      <c r="G26" s="9" t="e">
        <f t="shared" si="16"/>
        <v>#DIV/0!</v>
      </c>
      <c r="H26" s="9" t="e">
        <f t="shared" si="16"/>
        <v>#DIV/0!</v>
      </c>
      <c r="I26" s="9">
        <f>+I10/I8</f>
        <v>0.4770518156243827</v>
      </c>
      <c r="J26" s="9" t="e">
        <f>+J10/J8</f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2:39" x14ac:dyDescent="0.2">
      <c r="B27" s="2" t="s">
        <v>38</v>
      </c>
      <c r="C27" s="9" t="e">
        <f t="shared" ref="C27:H27" si="17">+C13/C8</f>
        <v>#DIV/0!</v>
      </c>
      <c r="D27" s="9" t="e">
        <f t="shared" si="17"/>
        <v>#DIV/0!</v>
      </c>
      <c r="E27" s="9">
        <f t="shared" si="17"/>
        <v>0.2111172258343027</v>
      </c>
      <c r="F27" s="9" t="e">
        <f t="shared" si="17"/>
        <v>#DIV/0!</v>
      </c>
      <c r="G27" s="9" t="e">
        <f t="shared" si="17"/>
        <v>#DIV/0!</v>
      </c>
      <c r="H27" s="9" t="e">
        <f t="shared" si="17"/>
        <v>#DIV/0!</v>
      </c>
      <c r="I27" s="9">
        <f>+I13/I8</f>
        <v>0.18555742495351099</v>
      </c>
      <c r="J27" s="9" t="e">
        <f>+J13/J8</f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2:39" x14ac:dyDescent="0.2">
      <c r="B28" s="2" t="s">
        <v>39</v>
      </c>
      <c r="C28" s="9" t="e">
        <f t="shared" ref="C28:H28" si="18">+C16/C15</f>
        <v>#DIV/0!</v>
      </c>
      <c r="D28" s="9" t="e">
        <f t="shared" si="18"/>
        <v>#DIV/0!</v>
      </c>
      <c r="E28" s="9">
        <f t="shared" si="18"/>
        <v>0.24495660418641968</v>
      </c>
      <c r="F28" s="9" t="e">
        <f t="shared" si="18"/>
        <v>#DIV/0!</v>
      </c>
      <c r="G28" s="9" t="e">
        <f t="shared" si="18"/>
        <v>#DIV/0!</v>
      </c>
      <c r="H28" s="9" t="e">
        <f t="shared" si="18"/>
        <v>#DIV/0!</v>
      </c>
      <c r="I28" s="9">
        <f>+I16/I15</f>
        <v>0.24500051276792129</v>
      </c>
      <c r="J28" s="9" t="e">
        <f>+J16/J15</f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2:39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2:39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2:39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2:39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3:39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3:39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3:39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3:39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3:39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3:39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3:39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3:39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3:39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3:39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3:39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3:39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3:39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3:39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3:39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3:39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3:39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3:39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3:39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3:39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3:39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3:39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3:39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3:39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3:39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3:39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3:39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3:39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3:39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3:39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3:39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3:39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3:39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3:39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3:39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3:39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3:39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3:39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3:39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3:39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3:39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3:39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3:39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3:39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3:39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3:39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3:39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3:39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3:39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3:39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3:39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3:39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3:39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3:39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3:39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3:39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3:39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3:39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3:39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3:39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3:39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3:39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3:39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3:39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3:39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3:39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3:39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3:39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3:39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3:39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3:39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3:39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3:39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3:39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3:39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3:39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3:39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3:39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3:39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3:39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3:39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3:39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3:39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3:39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3:39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3:39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3:39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3:39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3:39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3:39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3:39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3:39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3:39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3:39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3:39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3:39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3:39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3:39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3:39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3:39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3:39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3:39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3:39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3:39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3:39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3:39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3:39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3:39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3:39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3:39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3:39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spans="3:39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spans="3:39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spans="3:39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spans="3:39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spans="3:39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spans="3:39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spans="3:39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spans="3:39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spans="3:39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spans="3:39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3:39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3:39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spans="3:39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spans="3:39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3:39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3:39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3:39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3:39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3:39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spans="3:39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3:39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3:39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3:39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3:39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3:39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3:39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3:39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3:39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spans="3:39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3:39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spans="3:39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3:39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spans="3:39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3:39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3:39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3:39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3:39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spans="3:39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3:39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spans="3:39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spans="3:39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spans="3:39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spans="3:39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spans="3:39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spans="3:39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spans="3:39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3:39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3:39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3:39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3:39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3:39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3:39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3:39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3:39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3:39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3:39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3:39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3:39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3:39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3:39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3:39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3:39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3:39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3:39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3:39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3:39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3:39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3:39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3:39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3:39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3:39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3:39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3:39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3:39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3:39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3:39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3:39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spans="3:39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3:39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spans="3:39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3:39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3:39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3:39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spans="3:39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spans="3:39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spans="3:39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spans="3:39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spans="3:39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spans="3:39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spans="3:39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</row>
    <row r="234" spans="3:39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spans="3:39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</row>
    <row r="236" spans="3:39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</row>
    <row r="237" spans="3:39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</row>
    <row r="238" spans="3:39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spans="3:39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spans="3:39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</row>
    <row r="241" spans="3:39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</row>
    <row r="242" spans="3:39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</row>
    <row r="243" spans="3:39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</row>
    <row r="244" spans="3:39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</row>
    <row r="245" spans="3:39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</row>
    <row r="246" spans="3:39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</row>
    <row r="247" spans="3:39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</row>
    <row r="248" spans="3:39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</row>
    <row r="249" spans="3:39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</row>
    <row r="250" spans="3:39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spans="3:39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</row>
    <row r="252" spans="3:39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spans="3:39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</row>
    <row r="254" spans="3:39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spans="3:39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</row>
    <row r="256" spans="3:39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spans="3:39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</row>
    <row r="258" spans="3:39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spans="3:39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spans="3:39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spans="3:39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spans="3:39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spans="3:39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spans="3:39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spans="3:39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spans="3:39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spans="3:39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spans="3:39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</row>
    <row r="269" spans="3:39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spans="3:39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</row>
    <row r="271" spans="3:39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spans="3:39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</row>
    <row r="273" spans="3:39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</row>
    <row r="274" spans="3:39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spans="3:39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spans="3:39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</row>
    <row r="277" spans="3:39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spans="3:39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</row>
    <row r="279" spans="3:39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</row>
    <row r="280" spans="3:39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</row>
    <row r="281" spans="3:39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</row>
    <row r="282" spans="3:39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</row>
    <row r="283" spans="3:39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</row>
    <row r="284" spans="3:39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</row>
    <row r="285" spans="3:39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</row>
    <row r="286" spans="3:39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</row>
    <row r="287" spans="3:39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</row>
    <row r="288" spans="3:39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</row>
    <row r="289" spans="3:39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</row>
    <row r="290" spans="3:39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</row>
    <row r="291" spans="3:39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</row>
    <row r="292" spans="3:39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</row>
    <row r="293" spans="3:39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</row>
    <row r="294" spans="3:39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</row>
    <row r="295" spans="3:39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</row>
    <row r="296" spans="3:39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</row>
    <row r="297" spans="3:39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</row>
    <row r="298" spans="3:39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</row>
    <row r="299" spans="3:39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</row>
    <row r="300" spans="3:39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</row>
    <row r="301" spans="3:39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</row>
    <row r="302" spans="3:39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</row>
    <row r="303" spans="3:39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</row>
    <row r="304" spans="3:39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</row>
    <row r="305" spans="3:39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</row>
    <row r="306" spans="3:39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</row>
    <row r="307" spans="3:39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</row>
    <row r="308" spans="3:39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</row>
    <row r="309" spans="3:39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</row>
    <row r="310" spans="3:39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</row>
    <row r="311" spans="3:39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</row>
    <row r="312" spans="3:39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</row>
    <row r="313" spans="3:39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</row>
    <row r="314" spans="3:39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</row>
    <row r="315" spans="3:39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</row>
    <row r="316" spans="3:39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</row>
    <row r="317" spans="3:39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</row>
    <row r="318" spans="3:39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</row>
    <row r="319" spans="3:39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</row>
    <row r="320" spans="3:39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</row>
    <row r="321" spans="3:39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</row>
    <row r="322" spans="3:39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</row>
    <row r="323" spans="3:39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</row>
    <row r="324" spans="3:39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</row>
    <row r="325" spans="3:39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</row>
    <row r="326" spans="3:39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</row>
    <row r="327" spans="3:39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</row>
    <row r="328" spans="3:39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</row>
    <row r="329" spans="3:39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</row>
    <row r="330" spans="3:39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</row>
    <row r="331" spans="3:39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</row>
    <row r="332" spans="3:39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</row>
    <row r="333" spans="3:39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</row>
    <row r="334" spans="3:39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</row>
    <row r="335" spans="3:39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</row>
    <row r="336" spans="3:39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</row>
    <row r="337" spans="3:39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</row>
    <row r="338" spans="3:39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</row>
    <row r="339" spans="3:39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</row>
    <row r="340" spans="3:39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</row>
    <row r="341" spans="3:39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</row>
    <row r="342" spans="3:39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</row>
    <row r="343" spans="3:39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</row>
    <row r="344" spans="3:39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</row>
    <row r="345" spans="3:39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</row>
    <row r="346" spans="3:39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</row>
    <row r="347" spans="3:39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</row>
    <row r="348" spans="3:39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</row>
    <row r="349" spans="3:39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</row>
    <row r="350" spans="3:39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</row>
    <row r="351" spans="3:39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</row>
    <row r="352" spans="3:39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</row>
    <row r="353" spans="3:39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</row>
    <row r="354" spans="3:39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</row>
    <row r="355" spans="3:39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</row>
    <row r="356" spans="3:39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</row>
    <row r="357" spans="3:39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</row>
    <row r="358" spans="3:39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</row>
    <row r="359" spans="3:39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</row>
    <row r="360" spans="3:39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</row>
    <row r="361" spans="3:39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</row>
    <row r="362" spans="3:39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</row>
    <row r="363" spans="3:39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</row>
    <row r="364" spans="3:39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</row>
    <row r="365" spans="3:39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</row>
    <row r="366" spans="3:39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</row>
    <row r="367" spans="3:39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</row>
    <row r="368" spans="3:39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</row>
    <row r="369" spans="3:39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</row>
    <row r="370" spans="3:39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</row>
    <row r="371" spans="3:39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</row>
    <row r="372" spans="3:39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</row>
    <row r="373" spans="3:39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</row>
    <row r="374" spans="3:39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</row>
    <row r="375" spans="3:39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</row>
    <row r="376" spans="3:39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</row>
    <row r="377" spans="3:39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</row>
    <row r="378" spans="3:39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</row>
    <row r="379" spans="3:39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</row>
    <row r="380" spans="3:39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</row>
    <row r="381" spans="3:39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</row>
    <row r="382" spans="3:39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</row>
    <row r="383" spans="3:39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</row>
    <row r="384" spans="3:39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</row>
    <row r="385" spans="3:39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</row>
    <row r="386" spans="3:39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</row>
    <row r="387" spans="3:39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</row>
    <row r="388" spans="3:39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</row>
    <row r="389" spans="3:39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</row>
    <row r="390" spans="3:39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</row>
    <row r="391" spans="3:39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</row>
    <row r="392" spans="3:39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</row>
    <row r="393" spans="3:39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</row>
    <row r="394" spans="3:39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</row>
    <row r="395" spans="3:39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</row>
    <row r="396" spans="3:39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</row>
    <row r="397" spans="3:39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</row>
    <row r="398" spans="3:39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</row>
    <row r="399" spans="3:39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</row>
    <row r="400" spans="3:39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</row>
    <row r="401" spans="3:39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</row>
    <row r="402" spans="3:39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</row>
    <row r="403" spans="3:39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</row>
    <row r="404" spans="3:39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</row>
    <row r="405" spans="3:39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</row>
    <row r="406" spans="3:39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</row>
    <row r="407" spans="3:39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</row>
    <row r="408" spans="3:39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</row>
    <row r="409" spans="3:39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</row>
    <row r="410" spans="3:39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</row>
    <row r="411" spans="3:39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</row>
    <row r="412" spans="3:39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</row>
    <row r="413" spans="3:39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</row>
    <row r="414" spans="3:39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</row>
    <row r="415" spans="3:39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</row>
    <row r="416" spans="3:39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</row>
    <row r="417" spans="3:39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</row>
    <row r="418" spans="3:39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</row>
    <row r="419" spans="3:39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</row>
    <row r="420" spans="3:39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</row>
    <row r="421" spans="3:39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</row>
    <row r="422" spans="3:39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</row>
    <row r="423" spans="3:39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</row>
    <row r="424" spans="3:39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</row>
    <row r="425" spans="3:39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</row>
    <row r="426" spans="3:39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</row>
    <row r="427" spans="3:39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</row>
    <row r="428" spans="3:39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</row>
    <row r="429" spans="3:39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</row>
    <row r="430" spans="3:39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</row>
    <row r="431" spans="3:39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</row>
    <row r="432" spans="3:39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</row>
    <row r="433" spans="3:39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</row>
    <row r="434" spans="3:39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</row>
    <row r="435" spans="3:39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</row>
    <row r="436" spans="3:39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</row>
    <row r="437" spans="3:39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</row>
    <row r="438" spans="3:39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</row>
    <row r="439" spans="3:39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</row>
    <row r="440" spans="3:39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</row>
    <row r="441" spans="3:39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</row>
    <row r="442" spans="3:39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</row>
    <row r="443" spans="3:39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</row>
    <row r="444" spans="3:39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</row>
    <row r="445" spans="3:39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</row>
    <row r="446" spans="3:39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</row>
    <row r="447" spans="3:39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</row>
    <row r="448" spans="3:39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</row>
    <row r="449" spans="3:39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</row>
    <row r="450" spans="3:39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</row>
    <row r="451" spans="3:39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</row>
    <row r="452" spans="3:39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</row>
    <row r="453" spans="3:39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</row>
    <row r="454" spans="3:39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</row>
    <row r="455" spans="3:39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</row>
    <row r="456" spans="3:39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</row>
    <row r="457" spans="3:39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</row>
    <row r="458" spans="3:39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</row>
    <row r="459" spans="3:39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</row>
    <row r="460" spans="3:39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</row>
    <row r="461" spans="3:39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</row>
    <row r="462" spans="3:39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</row>
    <row r="463" spans="3:39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</row>
    <row r="464" spans="3:39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</row>
    <row r="465" spans="3:39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</row>
    <row r="466" spans="3:39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</row>
    <row r="467" spans="3:39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</row>
    <row r="468" spans="3:39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</row>
    <row r="469" spans="3:39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</row>
    <row r="470" spans="3:39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</row>
    <row r="471" spans="3:39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</row>
    <row r="472" spans="3:39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</row>
    <row r="473" spans="3:39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</row>
    <row r="474" spans="3:39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</row>
    <row r="475" spans="3:39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</row>
    <row r="476" spans="3:39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</row>
    <row r="477" spans="3:39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</row>
    <row r="478" spans="3:39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</row>
    <row r="479" spans="3:39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</row>
    <row r="480" spans="3:39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</row>
    <row r="481" spans="3:39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</row>
    <row r="482" spans="3:39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</row>
    <row r="483" spans="3:39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</row>
    <row r="484" spans="3:39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</row>
    <row r="485" spans="3:39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</row>
    <row r="486" spans="3:39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</row>
    <row r="487" spans="3:39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</row>
    <row r="488" spans="3:39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</row>
    <row r="489" spans="3:39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</row>
    <row r="490" spans="3:39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</row>
    <row r="491" spans="3:39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</row>
    <row r="492" spans="3:39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</row>
    <row r="493" spans="3:39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</row>
    <row r="494" spans="3:39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</row>
    <row r="495" spans="3:39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</row>
    <row r="496" spans="3:39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</row>
    <row r="497" spans="3:39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</row>
    <row r="498" spans="3:39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</row>
    <row r="499" spans="3:39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</row>
    <row r="500" spans="3:39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</row>
    <row r="501" spans="3:39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</row>
  </sheetData>
  <hyperlinks>
    <hyperlink ref="A1" location="Main!A1" display="Main" xr:uid="{FA3557F0-4AA2-4678-B96A-1C27545E12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2025-03-19T17:28:18Z</dcterms:created>
  <dcterms:modified xsi:type="dcterms:W3CDTF">2025-09-02T11:57:34Z</dcterms:modified>
</cp:coreProperties>
</file>