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0AC217D-8152-46B2-A267-536130DA61E6}" xr6:coauthVersionLast="47" xr6:coauthVersionMax="47" xr10:uidLastSave="{00000000-0000-0000-0000-000000000000}"/>
  <bookViews>
    <workbookView xWindow="-120" yWindow="-120" windowWidth="38640" windowHeight="21060" activeTab="1" xr2:uid="{C745F4EA-6A7E-4A07-A8BF-2B36F0EE508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K28" i="2"/>
  <c r="K27" i="2"/>
  <c r="K26" i="2"/>
  <c r="K22" i="2"/>
  <c r="K20" i="2"/>
  <c r="K18" i="2"/>
  <c r="K15" i="2"/>
  <c r="K9" i="2"/>
  <c r="K7" i="2"/>
  <c r="I7" i="2"/>
  <c r="I9" i="2" s="1"/>
  <c r="I15" i="2" s="1"/>
  <c r="H7" i="2"/>
  <c r="H9" i="2" s="1"/>
  <c r="H15" i="2" s="1"/>
  <c r="H27" i="2" s="1"/>
  <c r="G7" i="2"/>
  <c r="G9" i="2" s="1"/>
  <c r="G15" i="2" s="1"/>
  <c r="G18" i="2" s="1"/>
  <c r="F7" i="2"/>
  <c r="F9" i="2" s="1"/>
  <c r="F15" i="2" s="1"/>
  <c r="F27" i="2" s="1"/>
  <c r="E7" i="2"/>
  <c r="E9" i="2" s="1"/>
  <c r="E15" i="2" s="1"/>
  <c r="E27" i="2" s="1"/>
  <c r="D7" i="2"/>
  <c r="D9" i="2" s="1"/>
  <c r="D15" i="2" s="1"/>
  <c r="D27" i="2" s="1"/>
  <c r="C7" i="2"/>
  <c r="C9" i="2" s="1"/>
  <c r="C15" i="2" s="1"/>
  <c r="C27" i="2" s="1"/>
  <c r="J7" i="2"/>
  <c r="J9" i="2" s="1"/>
  <c r="J15" i="2" s="1"/>
  <c r="J18" i="2" s="1"/>
  <c r="I4" i="1"/>
  <c r="I7" i="1" l="1"/>
  <c r="K25" i="2"/>
  <c r="J25" i="2"/>
  <c r="J26" i="2"/>
  <c r="C26" i="2"/>
  <c r="D26" i="2"/>
  <c r="E26" i="2"/>
  <c r="F26" i="2"/>
  <c r="G26" i="2"/>
  <c r="H26" i="2"/>
  <c r="G25" i="2"/>
  <c r="H25" i="2"/>
  <c r="I25" i="2"/>
  <c r="J27" i="2"/>
  <c r="G28" i="2"/>
  <c r="G20" i="2"/>
  <c r="G22" i="2" s="1"/>
  <c r="J20" i="2"/>
  <c r="J22" i="2" s="1"/>
  <c r="J28" i="2"/>
  <c r="G27" i="2"/>
  <c r="C18" i="2"/>
  <c r="D18" i="2"/>
  <c r="E18" i="2"/>
  <c r="F18" i="2"/>
  <c r="H18" i="2"/>
  <c r="I26" i="2"/>
  <c r="I27" i="2" l="1"/>
  <c r="I18" i="2"/>
  <c r="H20" i="2"/>
  <c r="H22" i="2" s="1"/>
  <c r="H28" i="2"/>
  <c r="F28" i="2"/>
  <c r="F20" i="2"/>
  <c r="F22" i="2" s="1"/>
  <c r="E28" i="2"/>
  <c r="E20" i="2"/>
  <c r="E22" i="2" s="1"/>
  <c r="D20" i="2"/>
  <c r="D22" i="2" s="1"/>
  <c r="D28" i="2"/>
  <c r="C28" i="2"/>
  <c r="C20" i="2"/>
  <c r="C22" i="2" s="1"/>
  <c r="I20" i="2" l="1"/>
  <c r="I22" i="2" s="1"/>
  <c r="I28" i="2"/>
</calcChain>
</file>

<file path=xl/sharedStrings.xml><?xml version="1.0" encoding="utf-8"?>
<sst xmlns="http://schemas.openxmlformats.org/spreadsheetml/2006/main" count="57" uniqueCount="53">
  <si>
    <t>Burlington Store</t>
  </si>
  <si>
    <t>numbers in mio USD</t>
  </si>
  <si>
    <t>Price</t>
  </si>
  <si>
    <t>Shares</t>
  </si>
  <si>
    <t>MC</t>
  </si>
  <si>
    <t>Cash</t>
  </si>
  <si>
    <t>Debt</t>
  </si>
  <si>
    <t>EV</t>
  </si>
  <si>
    <t>BURL</t>
  </si>
  <si>
    <t>IR</t>
  </si>
  <si>
    <t>Main</t>
  </si>
  <si>
    <t>Q124</t>
  </si>
  <si>
    <t>Q224</t>
  </si>
  <si>
    <t>Q324</t>
  </si>
  <si>
    <t>Q424</t>
  </si>
  <si>
    <t>Nets Sales</t>
  </si>
  <si>
    <t>Other Revenue</t>
  </si>
  <si>
    <t>Revenue</t>
  </si>
  <si>
    <t>COGS</t>
  </si>
  <si>
    <t>Gross Profit</t>
  </si>
  <si>
    <t>SG&amp;A</t>
  </si>
  <si>
    <t>Debt amendments</t>
  </si>
  <si>
    <t>D&amp;A</t>
  </si>
  <si>
    <t>Impairment charges</t>
  </si>
  <si>
    <t>Other income</t>
  </si>
  <si>
    <t>Operating Income</t>
  </si>
  <si>
    <t>Extinguishment of Debt</t>
  </si>
  <si>
    <t>Interest Expense</t>
  </si>
  <si>
    <t>Pretax Income</t>
  </si>
  <si>
    <t>Net Income</t>
  </si>
  <si>
    <t>EPS</t>
  </si>
  <si>
    <t>Revenue Growth</t>
  </si>
  <si>
    <t xml:space="preserve">Gross Margin </t>
  </si>
  <si>
    <t>Operating Margin</t>
  </si>
  <si>
    <t>Tax Rate</t>
  </si>
  <si>
    <t>Tax Expense</t>
  </si>
  <si>
    <t>Stores</t>
  </si>
  <si>
    <t>Number of Stores</t>
  </si>
  <si>
    <t>FY18</t>
  </si>
  <si>
    <t>FY19</t>
  </si>
  <si>
    <t>FY20</t>
  </si>
  <si>
    <t>FY21</t>
  </si>
  <si>
    <t>FY22</t>
  </si>
  <si>
    <t>FY23</t>
  </si>
  <si>
    <t>FY24</t>
  </si>
  <si>
    <t>Q125</t>
  </si>
  <si>
    <t>Q225</t>
  </si>
  <si>
    <t>Q325</t>
  </si>
  <si>
    <t>Q425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</si>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</sst>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1" fillId="0" borderId="0" xfId="0" applyNumberFormat="1" applyFont="1"/>
    <xf numFmtId="164" fontId="4" fillId="0" borderId="0" xfId="0" applyNumberFormat="1" applyFont="1"/>
    <xf numFmtId="9" fontId="4" fillId="0" borderId="0" xfId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F298-D9E0-4E7E-A11D-B7C7DAC26F50}">
  <dimension ref="A1:J10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279.45999999999998</v>
      </c>
    </row>
    <row r="3" spans="1:10" x14ac:dyDescent="0.2">
      <c r="H3" s="2" t="s">
        <v>3</v>
      </c>
      <c r="I3" s="3">
        <v>63.086660000000002</v>
      </c>
      <c r="J3" s="4" t="s">
        <v>49</v>
      </c>
    </row>
    <row r="4" spans="1:10" x14ac:dyDescent="0.2">
      <c r="B4" s="2" t="s">
        <v>8</v>
      </c>
      <c r="H4" s="2" t="s">
        <v>4</v>
      </c>
      <c r="I4" s="3">
        <f>+I2*I3</f>
        <v>17630.198003599999</v>
      </c>
    </row>
    <row r="5" spans="1:10" x14ac:dyDescent="0.2">
      <c r="B5" s="2" t="s">
        <v>9</v>
      </c>
      <c r="H5" s="2" t="s">
        <v>5</v>
      </c>
      <c r="I5" s="3">
        <v>371.09199999999998</v>
      </c>
      <c r="J5" s="4" t="s">
        <v>49</v>
      </c>
    </row>
    <row r="6" spans="1:10" x14ac:dyDescent="0.2">
      <c r="H6" s="2" t="s">
        <v>6</v>
      </c>
      <c r="I6" s="3">
        <f>1637.073+14.804</f>
        <v>1651.8770000000002</v>
      </c>
      <c r="J6" s="4" t="s">
        <v>49</v>
      </c>
    </row>
    <row r="7" spans="1:10" x14ac:dyDescent="0.2">
      <c r="H7" s="2" t="s">
        <v>7</v>
      </c>
      <c r="I7" s="3">
        <f>+I4-I5+I6</f>
        <v>18910.983003599998</v>
      </c>
    </row>
    <row r="10" spans="1:10" x14ac:dyDescent="0.2">
      <c r="H10" s="2" t="s">
        <v>36</v>
      </c>
      <c r="I10" s="3">
        <v>1007</v>
      </c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58BF-2B17-4548-B028-78081AE6CD78}">
  <dimension ref="A1:BF238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23" style="2" customWidth="1"/>
    <col min="3" max="16384" width="9.140625" style="2"/>
  </cols>
  <sheetData>
    <row r="1" spans="1:58" x14ac:dyDescent="0.2">
      <c r="A1" s="5" t="s">
        <v>10</v>
      </c>
    </row>
    <row r="2" spans="1:58" x14ac:dyDescent="0.2">
      <c r="C2" s="4" t="s">
        <v>11</v>
      </c>
      <c r="D2" s="4" t="s">
        <v>12</v>
      </c>
      <c r="E2" s="4" t="s">
        <v>13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14</v>
      </c>
      <c r="K2" s="4" t="s">
        <v>49</v>
      </c>
      <c r="L2" s="4" t="s">
        <v>50</v>
      </c>
      <c r="M2" s="4" t="s">
        <v>51</v>
      </c>
      <c r="N2" s="4" t="s">
        <v>52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</row>
    <row r="3" spans="1:58" x14ac:dyDescent="0.2">
      <c r="B3" s="2" t="s">
        <v>37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T3" s="2">
        <v>840</v>
      </c>
      <c r="U3" s="2">
        <v>927</v>
      </c>
      <c r="V3" s="2">
        <v>1007</v>
      </c>
    </row>
    <row r="4" spans="1:58" x14ac:dyDescent="0.2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58" x14ac:dyDescent="0.2">
      <c r="B5" s="2" t="s">
        <v>15</v>
      </c>
      <c r="C5" s="6"/>
      <c r="D5" s="6"/>
      <c r="E5" s="6">
        <v>2284.6729999999998</v>
      </c>
      <c r="F5" s="6"/>
      <c r="G5" s="6">
        <v>2357.3180000000002</v>
      </c>
      <c r="H5" s="6"/>
      <c r="I5" s="6">
        <v>2526.174</v>
      </c>
      <c r="J5" s="6"/>
      <c r="K5" s="6">
        <v>2500.0749999999998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3"/>
    </row>
    <row r="6" spans="1:58" x14ac:dyDescent="0.2">
      <c r="B6" s="2" t="s">
        <v>16</v>
      </c>
      <c r="C6" s="6"/>
      <c r="D6" s="6"/>
      <c r="E6" s="6">
        <v>4.673</v>
      </c>
      <c r="F6" s="6"/>
      <c r="G6" s="6">
        <v>4.2350000000000003</v>
      </c>
      <c r="H6" s="6"/>
      <c r="I6" s="6">
        <v>4.5220000000000002</v>
      </c>
      <c r="J6" s="6"/>
      <c r="K6" s="6">
        <v>3.9449999999999998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3"/>
    </row>
    <row r="7" spans="1:58" x14ac:dyDescent="0.2">
      <c r="B7" s="1" t="s">
        <v>17</v>
      </c>
      <c r="C7" s="7">
        <f t="shared" ref="C7:I7" si="0">+C5+C6</f>
        <v>0</v>
      </c>
      <c r="D7" s="7">
        <f t="shared" si="0"/>
        <v>0</v>
      </c>
      <c r="E7" s="7">
        <f t="shared" si="0"/>
        <v>2289.3459999999995</v>
      </c>
      <c r="F7" s="7">
        <f t="shared" si="0"/>
        <v>0</v>
      </c>
      <c r="G7" s="7">
        <f t="shared" si="0"/>
        <v>2361.5530000000003</v>
      </c>
      <c r="H7" s="7">
        <f t="shared" si="0"/>
        <v>0</v>
      </c>
      <c r="I7" s="7">
        <f t="shared" si="0"/>
        <v>2530.6959999999999</v>
      </c>
      <c r="J7" s="7">
        <f>+J5+J6</f>
        <v>0</v>
      </c>
      <c r="K7" s="7">
        <f>+K5+K6</f>
        <v>2504.02</v>
      </c>
      <c r="L7" s="7"/>
      <c r="M7" s="7"/>
      <c r="N7" s="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3"/>
    </row>
    <row r="8" spans="1:58" x14ac:dyDescent="0.2">
      <c r="B8" s="2" t="s">
        <v>18</v>
      </c>
      <c r="C8" s="6"/>
      <c r="D8" s="6"/>
      <c r="E8" s="6">
        <v>1297.8050000000001</v>
      </c>
      <c r="F8" s="6"/>
      <c r="G8" s="6">
        <v>1330.7260000000001</v>
      </c>
      <c r="H8" s="6"/>
      <c r="I8" s="6">
        <v>1418.143</v>
      </c>
      <c r="J8" s="6"/>
      <c r="K8" s="6">
        <v>1405.0909999999999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3"/>
    </row>
    <row r="9" spans="1:58" x14ac:dyDescent="0.2">
      <c r="B9" s="2" t="s">
        <v>19</v>
      </c>
      <c r="C9" s="6">
        <f t="shared" ref="C9:H9" si="1">+C7-C8</f>
        <v>0</v>
      </c>
      <c r="D9" s="6">
        <f t="shared" si="1"/>
        <v>0</v>
      </c>
      <c r="E9" s="6">
        <f t="shared" si="1"/>
        <v>991.54099999999949</v>
      </c>
      <c r="F9" s="6">
        <f t="shared" si="1"/>
        <v>0</v>
      </c>
      <c r="G9" s="6">
        <f t="shared" si="1"/>
        <v>1030.8270000000002</v>
      </c>
      <c r="H9" s="6">
        <f t="shared" si="1"/>
        <v>0</v>
      </c>
      <c r="I9" s="6">
        <f>+I7-I8</f>
        <v>1112.5529999999999</v>
      </c>
      <c r="J9" s="6">
        <f t="shared" ref="J9:K9" si="2">+J7-J8</f>
        <v>0</v>
      </c>
      <c r="K9" s="6">
        <f t="shared" si="2"/>
        <v>1098.9290000000001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3"/>
    </row>
    <row r="10" spans="1:58" x14ac:dyDescent="0.2">
      <c r="B10" s="2" t="s">
        <v>20</v>
      </c>
      <c r="C10" s="6"/>
      <c r="D10" s="6"/>
      <c r="E10" s="6">
        <v>826.822</v>
      </c>
      <c r="F10" s="6"/>
      <c r="G10" s="6">
        <v>825.226</v>
      </c>
      <c r="H10" s="6"/>
      <c r="I10" s="6">
        <v>893.09199999999998</v>
      </c>
      <c r="J10" s="6"/>
      <c r="K10" s="6">
        <v>868.05799999999999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3"/>
    </row>
    <row r="11" spans="1:58" x14ac:dyDescent="0.2">
      <c r="B11" s="2" t="s">
        <v>21</v>
      </c>
      <c r="C11" s="6"/>
      <c r="D11" s="6"/>
      <c r="E11" s="6">
        <v>0</v>
      </c>
      <c r="F11" s="6"/>
      <c r="G11" s="6">
        <v>0</v>
      </c>
      <c r="H11" s="6"/>
      <c r="I11" s="6">
        <v>4.5330000000000004</v>
      </c>
      <c r="J11" s="6"/>
      <c r="K11" s="6">
        <v>0.112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3"/>
    </row>
    <row r="12" spans="1:58" x14ac:dyDescent="0.2">
      <c r="B12" s="2" t="s">
        <v>22</v>
      </c>
      <c r="C12" s="6"/>
      <c r="D12" s="6"/>
      <c r="E12" s="6">
        <v>76.087000000000003</v>
      </c>
      <c r="F12" s="6"/>
      <c r="G12" s="6">
        <v>81.965000000000003</v>
      </c>
      <c r="H12" s="6"/>
      <c r="I12" s="6">
        <v>87.47</v>
      </c>
      <c r="J12" s="6"/>
      <c r="K12" s="6">
        <v>91.783000000000001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3"/>
    </row>
    <row r="13" spans="1:58" x14ac:dyDescent="0.2">
      <c r="B13" s="2" t="s">
        <v>23</v>
      </c>
      <c r="C13" s="6"/>
      <c r="D13" s="6"/>
      <c r="E13" s="6">
        <v>0.81399999999999995</v>
      </c>
      <c r="F13" s="6"/>
      <c r="G13" s="6">
        <v>8.2100000000000009</v>
      </c>
      <c r="H13" s="6"/>
      <c r="I13" s="6">
        <v>3.044</v>
      </c>
      <c r="J13" s="6"/>
      <c r="K13" s="6">
        <v>0.51600000000000001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3"/>
    </row>
    <row r="14" spans="1:58" x14ac:dyDescent="0.2">
      <c r="B14" s="2" t="s">
        <v>24</v>
      </c>
      <c r="C14" s="6"/>
      <c r="D14" s="6"/>
      <c r="E14" s="6">
        <v>12.384</v>
      </c>
      <c r="F14" s="6"/>
      <c r="G14" s="6">
        <v>10.862</v>
      </c>
      <c r="H14" s="6"/>
      <c r="I14" s="6">
        <v>12.824999999999999</v>
      </c>
      <c r="J14" s="6"/>
      <c r="K14" s="6">
        <v>10.222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3"/>
    </row>
    <row r="15" spans="1:58" x14ac:dyDescent="0.2">
      <c r="B15" s="2" t="s">
        <v>25</v>
      </c>
      <c r="C15" s="6">
        <f t="shared" ref="C15:H15" si="3">+C9-SUM(C10:C13)+C14</f>
        <v>0</v>
      </c>
      <c r="D15" s="6">
        <f t="shared" si="3"/>
        <v>0</v>
      </c>
      <c r="E15" s="6">
        <f t="shared" si="3"/>
        <v>100.20199999999953</v>
      </c>
      <c r="F15" s="6">
        <f t="shared" si="3"/>
        <v>0</v>
      </c>
      <c r="G15" s="6">
        <f t="shared" si="3"/>
        <v>126.28800000000015</v>
      </c>
      <c r="H15" s="6">
        <f t="shared" si="3"/>
        <v>0</v>
      </c>
      <c r="I15" s="6">
        <f>+I9-SUM(I10:I13)+I14</f>
        <v>137.23899999999986</v>
      </c>
      <c r="J15" s="6">
        <f t="shared" ref="J15:K15" si="4">+J9-SUM(J10:J13)+J14</f>
        <v>0</v>
      </c>
      <c r="K15" s="6">
        <f t="shared" si="4"/>
        <v>148.68200000000016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3"/>
    </row>
    <row r="16" spans="1:58" x14ac:dyDescent="0.2">
      <c r="B16" s="2" t="s">
        <v>26</v>
      </c>
      <c r="C16" s="6"/>
      <c r="D16" s="6"/>
      <c r="E16" s="6">
        <v>13.63</v>
      </c>
      <c r="F16" s="6"/>
      <c r="G16" s="6">
        <v>0</v>
      </c>
      <c r="H16" s="6"/>
      <c r="I16" s="6">
        <v>1.4119999999999999</v>
      </c>
      <c r="J16" s="6"/>
      <c r="K16" s="6">
        <v>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3"/>
    </row>
    <row r="17" spans="2:58" x14ac:dyDescent="0.2">
      <c r="B17" s="2" t="s">
        <v>27</v>
      </c>
      <c r="C17" s="6"/>
      <c r="D17" s="6"/>
      <c r="E17" s="6">
        <v>19.68</v>
      </c>
      <c r="F17" s="6"/>
      <c r="G17" s="6">
        <v>16.649000000000001</v>
      </c>
      <c r="H17" s="6"/>
      <c r="I17" s="6">
        <v>17.768999999999998</v>
      </c>
      <c r="J17" s="6"/>
      <c r="K17" s="6">
        <v>15.81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3"/>
    </row>
    <row r="18" spans="2:58" x14ac:dyDescent="0.2">
      <c r="B18" s="2" t="s">
        <v>28</v>
      </c>
      <c r="C18" s="6">
        <f t="shared" ref="C18:H18" si="5">+C15-C16-C17</f>
        <v>0</v>
      </c>
      <c r="D18" s="6">
        <f t="shared" si="5"/>
        <v>0</v>
      </c>
      <c r="E18" s="6">
        <f t="shared" si="5"/>
        <v>66.891999999999541</v>
      </c>
      <c r="F18" s="6">
        <f t="shared" si="5"/>
        <v>0</v>
      </c>
      <c r="G18" s="6">
        <f t="shared" si="5"/>
        <v>109.63900000000015</v>
      </c>
      <c r="H18" s="6">
        <f t="shared" si="5"/>
        <v>0</v>
      </c>
      <c r="I18" s="6">
        <f>+I15-I16-I17</f>
        <v>118.05799999999985</v>
      </c>
      <c r="J18" s="6">
        <f t="shared" ref="J18:K18" si="6">+J15-J16-J17</f>
        <v>0</v>
      </c>
      <c r="K18" s="6">
        <f t="shared" si="6"/>
        <v>132.87200000000016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3"/>
    </row>
    <row r="19" spans="2:58" x14ac:dyDescent="0.2">
      <c r="B19" s="2" t="s">
        <v>35</v>
      </c>
      <c r="C19" s="6"/>
      <c r="D19" s="6"/>
      <c r="E19" s="6">
        <v>18.341000000000001</v>
      </c>
      <c r="F19" s="6"/>
      <c r="G19" s="6">
        <v>31.125</v>
      </c>
      <c r="H19" s="6"/>
      <c r="I19" s="6">
        <v>27.440999999999999</v>
      </c>
      <c r="J19" s="6"/>
      <c r="K19" s="6">
        <v>32.039000000000001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3"/>
    </row>
    <row r="20" spans="2:58" x14ac:dyDescent="0.2">
      <c r="B20" s="2" t="s">
        <v>29</v>
      </c>
      <c r="C20" s="6">
        <f t="shared" ref="C20:H20" si="7">+C18-C19</f>
        <v>0</v>
      </c>
      <c r="D20" s="6">
        <f t="shared" si="7"/>
        <v>0</v>
      </c>
      <c r="E20" s="6">
        <f t="shared" si="7"/>
        <v>48.55099999999954</v>
      </c>
      <c r="F20" s="6">
        <f t="shared" si="7"/>
        <v>0</v>
      </c>
      <c r="G20" s="6">
        <f t="shared" si="7"/>
        <v>78.514000000000152</v>
      </c>
      <c r="H20" s="6">
        <f t="shared" si="7"/>
        <v>0</v>
      </c>
      <c r="I20" s="6">
        <f>+I18-I19</f>
        <v>90.616999999999848</v>
      </c>
      <c r="J20" s="6">
        <f t="shared" ref="J20:K20" si="8">+J18-J19</f>
        <v>0</v>
      </c>
      <c r="K20" s="6">
        <f t="shared" si="8"/>
        <v>100.83300000000015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3"/>
    </row>
    <row r="21" spans="2:58" x14ac:dyDescent="0.2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3"/>
    </row>
    <row r="22" spans="2:58" x14ac:dyDescent="0.2">
      <c r="B22" s="2" t="s">
        <v>30</v>
      </c>
      <c r="C22" s="6" t="e">
        <f t="shared" ref="C22:H22" si="9">+C20/C23</f>
        <v>#DIV/0!</v>
      </c>
      <c r="D22" s="6" t="e">
        <f t="shared" si="9"/>
        <v>#DIV/0!</v>
      </c>
      <c r="E22" s="6">
        <f t="shared" si="9"/>
        <v>0.75032067627922083</v>
      </c>
      <c r="F22" s="6" t="e">
        <f t="shared" si="9"/>
        <v>#DIV/0!</v>
      </c>
      <c r="G22" s="6">
        <f t="shared" si="9"/>
        <v>1.229258975121732</v>
      </c>
      <c r="H22" s="6" t="e">
        <f t="shared" si="9"/>
        <v>#DIV/0!</v>
      </c>
      <c r="I22" s="6">
        <f>+I20/I23</f>
        <v>1.4256249705017046</v>
      </c>
      <c r="J22" s="6" t="e">
        <f t="shared" ref="J22:K22" si="10">+J20/J23</f>
        <v>#DIV/0!</v>
      </c>
      <c r="K22" s="6">
        <f t="shared" si="10"/>
        <v>1.5982912756784198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3"/>
    </row>
    <row r="23" spans="2:58" x14ac:dyDescent="0.2">
      <c r="B23" s="2" t="s">
        <v>3</v>
      </c>
      <c r="C23" s="6"/>
      <c r="D23" s="6"/>
      <c r="E23" s="6">
        <v>64.706999999999994</v>
      </c>
      <c r="F23" s="6"/>
      <c r="G23" s="6">
        <v>63.871000000000002</v>
      </c>
      <c r="H23" s="6"/>
      <c r="I23" s="6">
        <v>63.563000000000002</v>
      </c>
      <c r="J23" s="6"/>
      <c r="K23" s="6">
        <v>63.088000000000001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3"/>
    </row>
    <row r="24" spans="2:58" x14ac:dyDescent="0.2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3"/>
    </row>
    <row r="25" spans="2:58" x14ac:dyDescent="0.2">
      <c r="B25" s="1" t="s">
        <v>31</v>
      </c>
      <c r="C25" s="7"/>
      <c r="D25" s="7"/>
      <c r="E25" s="7"/>
      <c r="F25" s="7"/>
      <c r="G25" s="8" t="e">
        <f t="shared" ref="G25:H25" si="11">+G7/C7-1</f>
        <v>#DIV/0!</v>
      </c>
      <c r="H25" s="8" t="e">
        <f t="shared" si="11"/>
        <v>#DIV/0!</v>
      </c>
      <c r="I25" s="8">
        <f>+I7/E7-1</f>
        <v>0.10542312083887739</v>
      </c>
      <c r="J25" s="8" t="e">
        <f>+J7/F7-1</f>
        <v>#DIV/0!</v>
      </c>
      <c r="K25" s="8">
        <f>+K7/G7-1</f>
        <v>6.0327674204220472E-2</v>
      </c>
      <c r="L25" s="9"/>
      <c r="M25" s="9"/>
      <c r="N25" s="9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3"/>
    </row>
    <row r="26" spans="2:58" x14ac:dyDescent="0.2">
      <c r="B26" s="2" t="s">
        <v>32</v>
      </c>
      <c r="C26" s="9" t="e">
        <f t="shared" ref="C26:H26" si="12">+C10/C7</f>
        <v>#DIV/0!</v>
      </c>
      <c r="D26" s="9" t="e">
        <f t="shared" si="12"/>
        <v>#DIV/0!</v>
      </c>
      <c r="E26" s="9">
        <f t="shared" si="12"/>
        <v>0.3611607856566898</v>
      </c>
      <c r="F26" s="9" t="e">
        <f t="shared" si="12"/>
        <v>#DIV/0!</v>
      </c>
      <c r="G26" s="9">
        <f t="shared" si="12"/>
        <v>0.34944208323929205</v>
      </c>
      <c r="H26" s="9" t="e">
        <f t="shared" si="12"/>
        <v>#DIV/0!</v>
      </c>
      <c r="I26" s="9">
        <f>+I10/I7</f>
        <v>0.35290370712246749</v>
      </c>
      <c r="J26" s="9" t="e">
        <f>+J10/J7</f>
        <v>#DIV/0!</v>
      </c>
      <c r="K26" s="9">
        <f>+K10/K7</f>
        <v>0.34666576145557942</v>
      </c>
      <c r="L26" s="9"/>
      <c r="M26" s="9"/>
      <c r="N26" s="9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3"/>
    </row>
    <row r="27" spans="2:58" x14ac:dyDescent="0.2">
      <c r="B27" s="2" t="s">
        <v>33</v>
      </c>
      <c r="C27" s="9" t="e">
        <f t="shared" ref="C27:H27" si="13">+C15/C7</f>
        <v>#DIV/0!</v>
      </c>
      <c r="D27" s="9" t="e">
        <f t="shared" si="13"/>
        <v>#DIV/0!</v>
      </c>
      <c r="E27" s="9">
        <f t="shared" si="13"/>
        <v>4.3768831797377741E-2</v>
      </c>
      <c r="F27" s="9" t="e">
        <f t="shared" si="13"/>
        <v>#DIV/0!</v>
      </c>
      <c r="G27" s="9">
        <f t="shared" si="13"/>
        <v>5.347667403611104E-2</v>
      </c>
      <c r="H27" s="9" t="e">
        <f t="shared" si="13"/>
        <v>#DIV/0!</v>
      </c>
      <c r="I27" s="9">
        <f>+I15/I7</f>
        <v>5.4229745492939442E-2</v>
      </c>
      <c r="J27" s="9" t="e">
        <f>+J15/J7</f>
        <v>#DIV/0!</v>
      </c>
      <c r="K27" s="9">
        <f>+K15/K7</f>
        <v>5.9377321267402083E-2</v>
      </c>
      <c r="L27" s="9"/>
      <c r="M27" s="9"/>
      <c r="N27" s="9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3"/>
    </row>
    <row r="28" spans="2:58" x14ac:dyDescent="0.2">
      <c r="B28" s="2" t="s">
        <v>34</v>
      </c>
      <c r="C28" s="9" t="e">
        <f t="shared" ref="C28:H28" si="14">+C19/C18</f>
        <v>#DIV/0!</v>
      </c>
      <c r="D28" s="9" t="e">
        <f t="shared" si="14"/>
        <v>#DIV/0!</v>
      </c>
      <c r="E28" s="9">
        <f t="shared" si="14"/>
        <v>0.27418824373617362</v>
      </c>
      <c r="F28" s="9" t="e">
        <f t="shared" si="14"/>
        <v>#DIV/0!</v>
      </c>
      <c r="G28" s="9">
        <f t="shared" si="14"/>
        <v>0.28388620837475675</v>
      </c>
      <c r="H28" s="9" t="e">
        <f t="shared" si="14"/>
        <v>#DIV/0!</v>
      </c>
      <c r="I28" s="9">
        <f>+I19/I18</f>
        <v>0.2324365989598336</v>
      </c>
      <c r="J28" s="9" t="e">
        <f>+J19/J18</f>
        <v>#DIV/0!</v>
      </c>
      <c r="K28" s="9">
        <f>+K19/K18</f>
        <v>0.24112679872358334</v>
      </c>
      <c r="L28" s="9"/>
      <c r="M28" s="9"/>
      <c r="N28" s="9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3"/>
    </row>
    <row r="29" spans="2:58" x14ac:dyDescent="0.2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3"/>
    </row>
    <row r="30" spans="2:58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3"/>
    </row>
    <row r="31" spans="2:58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3"/>
    </row>
    <row r="32" spans="2:58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3"/>
    </row>
    <row r="33" spans="3:58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3"/>
    </row>
    <row r="34" spans="3:58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3"/>
    </row>
    <row r="35" spans="3:58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3"/>
    </row>
    <row r="36" spans="3:58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3"/>
    </row>
    <row r="37" spans="3:58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3"/>
    </row>
    <row r="38" spans="3:58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3"/>
    </row>
    <row r="39" spans="3:58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3"/>
    </row>
    <row r="40" spans="3:58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3"/>
    </row>
    <row r="41" spans="3:58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3"/>
    </row>
    <row r="42" spans="3:58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3"/>
    </row>
    <row r="43" spans="3:58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3"/>
    </row>
    <row r="44" spans="3:58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3"/>
    </row>
    <row r="45" spans="3:58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3"/>
    </row>
    <row r="46" spans="3:58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3"/>
    </row>
    <row r="47" spans="3:58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3"/>
    </row>
    <row r="48" spans="3:58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3"/>
    </row>
    <row r="49" spans="3:58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3"/>
    </row>
    <row r="50" spans="3:58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3"/>
    </row>
    <row r="51" spans="3:58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3"/>
    </row>
    <row r="52" spans="3:58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3"/>
    </row>
    <row r="53" spans="3:58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3"/>
    </row>
    <row r="54" spans="3:58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3"/>
    </row>
    <row r="55" spans="3:58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3"/>
    </row>
    <row r="56" spans="3:58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3"/>
    </row>
    <row r="57" spans="3:58" x14ac:dyDescent="0.2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3"/>
    </row>
    <row r="58" spans="3:58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3"/>
    </row>
    <row r="59" spans="3:58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3"/>
    </row>
    <row r="60" spans="3:58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3"/>
    </row>
    <row r="61" spans="3:58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3"/>
    </row>
    <row r="62" spans="3:58" x14ac:dyDescent="0.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3"/>
    </row>
    <row r="63" spans="3:58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3"/>
    </row>
    <row r="64" spans="3:58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3"/>
    </row>
    <row r="65" spans="3:58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3"/>
    </row>
    <row r="66" spans="3:58" x14ac:dyDescent="0.2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3"/>
    </row>
    <row r="67" spans="3:58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3"/>
    </row>
    <row r="68" spans="3:58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3"/>
    </row>
    <row r="69" spans="3:58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3"/>
    </row>
    <row r="70" spans="3:58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3"/>
    </row>
    <row r="71" spans="3:58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3"/>
    </row>
    <row r="72" spans="3:58" x14ac:dyDescent="0.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3"/>
    </row>
    <row r="73" spans="3:58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3"/>
    </row>
    <row r="74" spans="3:58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3"/>
    </row>
    <row r="75" spans="3:58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3"/>
    </row>
    <row r="76" spans="3:58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3"/>
    </row>
    <row r="77" spans="3:58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3"/>
    </row>
    <row r="78" spans="3:58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3"/>
    </row>
    <row r="79" spans="3:58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3"/>
    </row>
    <row r="80" spans="3:58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3"/>
    </row>
    <row r="81" spans="3:58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3"/>
    </row>
    <row r="82" spans="3:58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3"/>
    </row>
    <row r="83" spans="3:58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3"/>
    </row>
    <row r="84" spans="3:58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3"/>
    </row>
    <row r="85" spans="3:58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3"/>
    </row>
    <row r="86" spans="3:58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3"/>
    </row>
    <row r="87" spans="3:58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3"/>
    </row>
    <row r="88" spans="3:58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3"/>
    </row>
    <row r="89" spans="3:58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3"/>
    </row>
    <row r="90" spans="3:58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3"/>
    </row>
    <row r="91" spans="3:58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3"/>
    </row>
    <row r="92" spans="3:58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3"/>
    </row>
    <row r="93" spans="3:58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3"/>
    </row>
    <row r="94" spans="3:58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3"/>
    </row>
    <row r="95" spans="3:58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3"/>
    </row>
    <row r="96" spans="3:58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3"/>
    </row>
    <row r="97" spans="3:58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3"/>
    </row>
    <row r="98" spans="3:58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3"/>
    </row>
    <row r="99" spans="3:58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3"/>
    </row>
    <row r="100" spans="3:58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3"/>
    </row>
    <row r="101" spans="3:58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3"/>
    </row>
    <row r="102" spans="3:58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3"/>
    </row>
    <row r="103" spans="3:58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3"/>
    </row>
    <row r="104" spans="3:58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3"/>
    </row>
    <row r="105" spans="3:58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3"/>
    </row>
    <row r="106" spans="3:58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3"/>
    </row>
    <row r="107" spans="3:58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3"/>
    </row>
    <row r="108" spans="3:58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3"/>
    </row>
    <row r="109" spans="3:58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3"/>
    </row>
    <row r="110" spans="3:58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3"/>
    </row>
    <row r="111" spans="3:58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3"/>
    </row>
    <row r="112" spans="3:58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3"/>
    </row>
    <row r="113" spans="3:58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3"/>
    </row>
    <row r="114" spans="3:58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3"/>
    </row>
    <row r="115" spans="3:58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3"/>
    </row>
    <row r="116" spans="3:58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3"/>
    </row>
    <row r="117" spans="3:58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3"/>
    </row>
    <row r="118" spans="3:58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3"/>
    </row>
    <row r="119" spans="3:58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3"/>
    </row>
    <row r="120" spans="3:58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3"/>
    </row>
    <row r="121" spans="3:58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3"/>
    </row>
    <row r="122" spans="3:58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3"/>
    </row>
    <row r="123" spans="3:58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3"/>
    </row>
    <row r="124" spans="3:58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3"/>
    </row>
    <row r="125" spans="3:58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3"/>
    </row>
    <row r="126" spans="3:58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3"/>
    </row>
    <row r="127" spans="3:58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3"/>
    </row>
    <row r="128" spans="3:58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3"/>
    </row>
    <row r="129" spans="3:58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3"/>
    </row>
    <row r="130" spans="3:58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3"/>
    </row>
    <row r="131" spans="3:58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3"/>
    </row>
    <row r="132" spans="3:58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3"/>
    </row>
    <row r="133" spans="3:58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3"/>
    </row>
    <row r="134" spans="3:58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3"/>
    </row>
    <row r="135" spans="3:58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3"/>
    </row>
    <row r="136" spans="3:58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3"/>
    </row>
    <row r="137" spans="3:58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3"/>
    </row>
    <row r="138" spans="3:58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3"/>
    </row>
    <row r="139" spans="3:58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3"/>
    </row>
    <row r="140" spans="3:58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3"/>
    </row>
    <row r="141" spans="3:58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3"/>
    </row>
    <row r="142" spans="3:58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3"/>
    </row>
    <row r="143" spans="3:58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3"/>
    </row>
    <row r="144" spans="3:58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3"/>
    </row>
    <row r="145" spans="3:58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3"/>
    </row>
    <row r="146" spans="3:58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3"/>
    </row>
    <row r="147" spans="3:58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3"/>
    </row>
    <row r="148" spans="3:58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3"/>
    </row>
    <row r="149" spans="3:58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3"/>
    </row>
    <row r="150" spans="3:58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3"/>
    </row>
    <row r="151" spans="3:58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3"/>
    </row>
    <row r="152" spans="3:58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3"/>
    </row>
    <row r="153" spans="3:58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3"/>
    </row>
    <row r="154" spans="3:58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3"/>
    </row>
    <row r="155" spans="3:58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3"/>
    </row>
    <row r="156" spans="3:58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3"/>
    </row>
    <row r="157" spans="3:58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3"/>
    </row>
    <row r="158" spans="3:58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3"/>
    </row>
    <row r="159" spans="3:58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3"/>
    </row>
    <row r="160" spans="3:58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3"/>
    </row>
    <row r="161" spans="3:58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3"/>
    </row>
    <row r="162" spans="3:58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3"/>
    </row>
    <row r="163" spans="3:58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3"/>
    </row>
    <row r="164" spans="3:58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3"/>
    </row>
    <row r="165" spans="3:58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3"/>
    </row>
    <row r="166" spans="3:58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3"/>
    </row>
    <row r="167" spans="3:58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3"/>
    </row>
    <row r="168" spans="3:58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3"/>
    </row>
    <row r="169" spans="3:58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3"/>
    </row>
    <row r="170" spans="3:58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3"/>
    </row>
    <row r="171" spans="3:58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3"/>
    </row>
    <row r="172" spans="3:58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3"/>
    </row>
    <row r="173" spans="3:58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3"/>
    </row>
    <row r="174" spans="3:58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3"/>
    </row>
    <row r="175" spans="3:58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3"/>
    </row>
    <row r="176" spans="3:58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3"/>
    </row>
    <row r="177" spans="3:58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3"/>
    </row>
    <row r="178" spans="3:5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3:5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3:5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3:5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3:5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3:5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3:5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3:5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3:5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3:5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3:5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3:5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3:5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3:5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3:5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3:5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3:5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3:5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3:5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3:5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3:5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3:5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3:5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3:5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3:5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3:5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3:5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3:5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3:5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3:5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3:5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3:5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3:5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3:5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3:5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3:5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3:5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3:5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3:5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3:5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3:5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3:5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3:5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3:5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3:5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3:5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3:5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3:5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3:5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3:5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3:5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3:5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3:5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3:5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3:5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3:5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3:5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3:5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3:5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3:5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3:5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</sheetData>
  <hyperlinks>
    <hyperlink ref="A1" location="Main!A1" display="Main" xr:uid="{08E1EF67-F17A-4BAD-A701-9638A34664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2025-01-29T12:45:52Z</dcterms:created>
  <dcterms:modified xsi:type="dcterms:W3CDTF">2025-09-02T12:02:08Z</dcterms:modified>
</cp:coreProperties>
</file>