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90671156-F471-477D-AB7A-FEA0FB501C68}" xr6:coauthVersionLast="47" xr6:coauthVersionMax="47" xr10:uidLastSave="{00000000-0000-0000-0000-000000000000}"/>
  <bookViews>
    <workbookView xWindow="-120" yWindow="-120" windowWidth="38640" windowHeight="21060" activeTab="1" xr2:uid="{89780260-E2B1-478F-A971-6D0020786901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8" i="2" l="1"/>
  <c r="I38" i="2"/>
  <c r="J37" i="2"/>
  <c r="I37" i="2"/>
  <c r="J36" i="2"/>
  <c r="I36" i="2"/>
  <c r="J35" i="2"/>
  <c r="I35" i="2"/>
  <c r="G38" i="2"/>
  <c r="F38" i="2"/>
  <c r="E38" i="2"/>
  <c r="D38" i="2"/>
  <c r="C38" i="2"/>
  <c r="G37" i="2"/>
  <c r="F37" i="2"/>
  <c r="E37" i="2"/>
  <c r="D37" i="2"/>
  <c r="C37" i="2"/>
  <c r="G36" i="2"/>
  <c r="F36" i="2"/>
  <c r="E36" i="2"/>
  <c r="D36" i="2"/>
  <c r="C36" i="2"/>
  <c r="H38" i="2"/>
  <c r="H37" i="2"/>
  <c r="H36" i="2"/>
  <c r="H35" i="2"/>
  <c r="D33" i="2"/>
  <c r="D30" i="2"/>
  <c r="D28" i="2"/>
  <c r="D26" i="2"/>
  <c r="D19" i="2"/>
  <c r="D14" i="2"/>
  <c r="H33" i="2"/>
  <c r="H30" i="2"/>
  <c r="H28" i="2"/>
  <c r="H26" i="2"/>
  <c r="H20" i="2"/>
  <c r="H19" i="2"/>
  <c r="H14" i="2"/>
  <c r="I7" i="1"/>
  <c r="I4" i="1"/>
  <c r="D20" i="2" l="1"/>
</calcChain>
</file>

<file path=xl/sharedStrings.xml><?xml version="1.0" encoding="utf-8"?>
<sst xmlns="http://schemas.openxmlformats.org/spreadsheetml/2006/main" count="54" uniqueCount="49">
  <si>
    <t>Cameco</t>
  </si>
  <si>
    <t>Prices</t>
  </si>
  <si>
    <t>Shares</t>
  </si>
  <si>
    <t>MC</t>
  </si>
  <si>
    <t>Cash</t>
  </si>
  <si>
    <t>Debt</t>
  </si>
  <si>
    <t>EV</t>
  </si>
  <si>
    <t>Q224</t>
  </si>
  <si>
    <t>IR</t>
  </si>
  <si>
    <t>CCJ</t>
  </si>
  <si>
    <t>numbers in mio USD</t>
  </si>
  <si>
    <t>Main</t>
  </si>
  <si>
    <t>Q123</t>
  </si>
  <si>
    <t>Q223</t>
  </si>
  <si>
    <t>Q323</t>
  </si>
  <si>
    <t>Q423</t>
  </si>
  <si>
    <t>Q124</t>
  </si>
  <si>
    <t>Q324</t>
  </si>
  <si>
    <t>Industry Prices at quarter end</t>
  </si>
  <si>
    <t>Average Uranimum (spot)</t>
  </si>
  <si>
    <t>Average Uranimum (future)</t>
  </si>
  <si>
    <t>Fuels Services NA (spot)</t>
  </si>
  <si>
    <t>Fuels Services EU (spot)</t>
  </si>
  <si>
    <t>Fuels Services NA (futures)</t>
  </si>
  <si>
    <t>Fuels Services EU (futures)</t>
  </si>
  <si>
    <t>Revenue</t>
  </si>
  <si>
    <t>COGS</t>
  </si>
  <si>
    <t>D&amp;A</t>
  </si>
  <si>
    <t>Gross Profit</t>
  </si>
  <si>
    <t xml:space="preserve">Administration </t>
  </si>
  <si>
    <t>Exploration</t>
  </si>
  <si>
    <t>R&amp;D</t>
  </si>
  <si>
    <t xml:space="preserve">Other </t>
  </si>
  <si>
    <t>Operating Profit</t>
  </si>
  <si>
    <t>Finance Cost</t>
  </si>
  <si>
    <t>Finance Income</t>
  </si>
  <si>
    <t>Other</t>
  </si>
  <si>
    <t>Equity Accounted Investments</t>
  </si>
  <si>
    <t>Income before Taxes</t>
  </si>
  <si>
    <t>Income Tax</t>
  </si>
  <si>
    <t>Net Income</t>
  </si>
  <si>
    <t>EPS</t>
  </si>
  <si>
    <t>Non-controlling Interest</t>
  </si>
  <si>
    <t>Net Income to firm</t>
  </si>
  <si>
    <t>Loss on Derivatives</t>
  </si>
  <si>
    <t>Revenue YoY</t>
  </si>
  <si>
    <t>Gross Margin</t>
  </si>
  <si>
    <t>Operating Margin</t>
  </si>
  <si>
    <t>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</si>
</sst>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\(#,##0\)"/>
    <numFmt numFmtId="165" formatCode="#,##0.0;\(#,##0.0\)"/>
    <numFmt numFmtId="166" formatCode="#,##0.00;\(#,##0.00\)"/>
  </numFmts>
  <fonts count="7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1" fillId="0" borderId="0" xfId="0" applyFont="1"/>
    <xf numFmtId="165" fontId="1" fillId="0" borderId="0" xfId="0" applyNumberFormat="1" applyFont="1"/>
    <xf numFmtId="0" fontId="1" fillId="0" borderId="0" xfId="0" applyFont="1" applyAlignment="1">
      <alignment horizontal="right"/>
    </xf>
    <xf numFmtId="164" fontId="1" fillId="0" borderId="0" xfId="0" applyNumberFormat="1" applyFont="1"/>
    <xf numFmtId="0" fontId="5" fillId="0" borderId="0" xfId="2" applyFont="1"/>
    <xf numFmtId="0" fontId="6" fillId="0" borderId="0" xfId="0" applyFont="1"/>
    <xf numFmtId="165" fontId="4" fillId="0" borderId="0" xfId="0" applyNumberFormat="1" applyFont="1"/>
    <xf numFmtId="166" fontId="1" fillId="0" borderId="0" xfId="0" applyNumberFormat="1" applyFont="1"/>
    <xf numFmtId="9" fontId="1" fillId="0" borderId="0" xfId="1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meco.com/inv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F4D3-8DF9-4B4D-BC49-F1DC3C1243F6}">
  <dimension ref="A1:J7"/>
  <sheetViews>
    <sheetView zoomScale="200" zoomScaleNormal="200" workbookViewId="0">
      <selection activeCell="A2" sqref="A2"/>
    </sheetView>
  </sheetViews>
  <sheetFormatPr defaultColWidth="9.140625" defaultRowHeight="12.75" x14ac:dyDescent="0.2"/>
  <cols>
    <col min="1" max="1" width="4.42578125" style="2" customWidth="1"/>
    <col min="2" max="16384" width="9.140625" style="2"/>
  </cols>
  <sheetData>
    <row r="1" spans="1:10" x14ac:dyDescent="0.2">
      <c r="A1" s="1" t="s">
        <v>0</v>
      </c>
    </row>
    <row r="2" spans="1:10" x14ac:dyDescent="0.2">
      <c r="A2" s="2" t="s">
        <v>10</v>
      </c>
      <c r="H2" s="2" t="s">
        <v>1</v>
      </c>
      <c r="I2" s="3">
        <v>46.61</v>
      </c>
    </row>
    <row r="3" spans="1:10" x14ac:dyDescent="0.2">
      <c r="B3" s="4"/>
      <c r="H3" s="2" t="s">
        <v>2</v>
      </c>
      <c r="I3" s="5">
        <v>435.18057199999998</v>
      </c>
      <c r="J3" s="4" t="s">
        <v>7</v>
      </c>
    </row>
    <row r="4" spans="1:10" x14ac:dyDescent="0.2">
      <c r="B4" s="6" t="s">
        <v>8</v>
      </c>
      <c r="H4" s="2" t="s">
        <v>3</v>
      </c>
      <c r="I4" s="5">
        <f>I2*I3</f>
        <v>20283.76646092</v>
      </c>
    </row>
    <row r="5" spans="1:10" x14ac:dyDescent="0.2">
      <c r="B5" s="2" t="s">
        <v>9</v>
      </c>
      <c r="H5" s="2" t="s">
        <v>4</v>
      </c>
      <c r="I5" s="5">
        <v>361.61700000000002</v>
      </c>
      <c r="J5" s="4" t="s">
        <v>7</v>
      </c>
    </row>
    <row r="6" spans="1:10" x14ac:dyDescent="0.2">
      <c r="H6" s="2" t="s">
        <v>5</v>
      </c>
      <c r="I6" s="5">
        <v>1402.953</v>
      </c>
      <c r="J6" s="4" t="s">
        <v>7</v>
      </c>
    </row>
    <row r="7" spans="1:10" x14ac:dyDescent="0.2">
      <c r="H7" s="2" t="s">
        <v>6</v>
      </c>
      <c r="I7" s="5">
        <f>I4-I5+I6</f>
        <v>21325.102460920003</v>
      </c>
    </row>
  </sheetData>
  <hyperlinks>
    <hyperlink ref="B4" r:id="rId1" xr:uid="{E04D88A6-5292-46D9-9D60-2979BBC7903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FC387-F912-4DFD-A12F-7E4A3CCE72F8}">
  <dimension ref="A1:R662"/>
  <sheetViews>
    <sheetView tabSelected="1"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" sqref="B1"/>
    </sheetView>
  </sheetViews>
  <sheetFormatPr defaultColWidth="9.140625" defaultRowHeight="12.75" x14ac:dyDescent="0.2"/>
  <cols>
    <col min="1" max="1" width="4.7109375" style="2" bestFit="1" customWidth="1"/>
    <col min="2" max="2" width="27.42578125" style="2" bestFit="1" customWidth="1"/>
    <col min="3" max="16384" width="9.140625" style="2"/>
  </cols>
  <sheetData>
    <row r="1" spans="1:18" x14ac:dyDescent="0.2">
      <c r="A1" s="6" t="s">
        <v>11</v>
      </c>
    </row>
    <row r="2" spans="1:18" x14ac:dyDescent="0.2"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7</v>
      </c>
      <c r="I2" s="4" t="s">
        <v>17</v>
      </c>
      <c r="J2" s="4" t="s">
        <v>7</v>
      </c>
    </row>
    <row r="3" spans="1:18" x14ac:dyDescent="0.2">
      <c r="B3" s="7" t="s">
        <v>18</v>
      </c>
      <c r="C3" s="4"/>
      <c r="D3" s="4"/>
      <c r="E3" s="4"/>
      <c r="F3" s="4"/>
      <c r="G3" s="4"/>
      <c r="H3" s="4"/>
      <c r="I3" s="4"/>
      <c r="J3" s="4"/>
    </row>
    <row r="4" spans="1:18" x14ac:dyDescent="0.2">
      <c r="B4" s="2" t="s">
        <v>19</v>
      </c>
      <c r="C4" s="3">
        <v>50.48</v>
      </c>
      <c r="D4" s="3">
        <v>56.1</v>
      </c>
      <c r="E4" s="3">
        <v>71.58</v>
      </c>
      <c r="F4" s="3">
        <v>91</v>
      </c>
      <c r="G4" s="3">
        <v>87.75</v>
      </c>
      <c r="H4" s="3">
        <v>84.25</v>
      </c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">
      <c r="B5" s="2" t="s">
        <v>20</v>
      </c>
      <c r="C5" s="3">
        <v>53</v>
      </c>
      <c r="D5" s="3">
        <v>56</v>
      </c>
      <c r="E5" s="3">
        <v>61.5</v>
      </c>
      <c r="F5" s="3">
        <v>68</v>
      </c>
      <c r="G5" s="3">
        <v>77.5</v>
      </c>
      <c r="H5" s="3">
        <v>79.5</v>
      </c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2">
      <c r="B6" s="2" t="s">
        <v>21</v>
      </c>
      <c r="C6" s="3">
        <v>39.75</v>
      </c>
      <c r="D6" s="3">
        <v>40.75</v>
      </c>
      <c r="E6" s="3">
        <v>40.880000000000003</v>
      </c>
      <c r="F6" s="3">
        <v>46</v>
      </c>
      <c r="G6" s="3">
        <v>58</v>
      </c>
      <c r="H6" s="3">
        <v>60</v>
      </c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2">
      <c r="B7" s="2" t="s">
        <v>22</v>
      </c>
      <c r="C7" s="3">
        <v>39.75</v>
      </c>
      <c r="D7" s="3">
        <v>40.75</v>
      </c>
      <c r="E7" s="3">
        <v>40.880000000000003</v>
      </c>
      <c r="F7" s="3">
        <v>46</v>
      </c>
      <c r="G7" s="3">
        <v>58</v>
      </c>
      <c r="H7" s="3">
        <v>60</v>
      </c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2">
      <c r="B8" s="2" t="s">
        <v>23</v>
      </c>
      <c r="C8" s="3">
        <v>27.88</v>
      </c>
      <c r="D8" s="3">
        <v>30.75</v>
      </c>
      <c r="E8" s="3">
        <v>31.5</v>
      </c>
      <c r="F8" s="3">
        <v>34.25</v>
      </c>
      <c r="G8" s="3">
        <v>35.5</v>
      </c>
      <c r="H8" s="3">
        <v>38</v>
      </c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2">
      <c r="B9" s="2" t="s">
        <v>24</v>
      </c>
      <c r="C9" s="3">
        <v>27.88</v>
      </c>
      <c r="D9" s="3">
        <v>30.5</v>
      </c>
      <c r="E9" s="3">
        <v>31.5</v>
      </c>
      <c r="F9" s="3">
        <v>34.25</v>
      </c>
      <c r="G9" s="3">
        <v>35.5</v>
      </c>
      <c r="H9" s="3">
        <v>38</v>
      </c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2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B12" s="1" t="s">
        <v>25</v>
      </c>
      <c r="C12" s="8"/>
      <c r="D12" s="8">
        <v>481.98700000000002</v>
      </c>
      <c r="E12" s="8"/>
      <c r="F12" s="8"/>
      <c r="G12" s="8"/>
      <c r="H12" s="8">
        <v>598.45799999999997</v>
      </c>
      <c r="I12" s="8"/>
      <c r="J12" s="8"/>
      <c r="K12" s="3"/>
      <c r="L12" s="3"/>
      <c r="M12" s="3"/>
      <c r="N12" s="3"/>
      <c r="O12" s="3"/>
      <c r="P12" s="3"/>
      <c r="Q12" s="3"/>
      <c r="R12" s="3"/>
    </row>
    <row r="13" spans="1:18" x14ac:dyDescent="0.2">
      <c r="B13" s="2" t="s">
        <v>26</v>
      </c>
      <c r="C13" s="3"/>
      <c r="D13" s="3">
        <v>330.16199999999998</v>
      </c>
      <c r="E13" s="3"/>
      <c r="F13" s="3"/>
      <c r="G13" s="3"/>
      <c r="H13" s="3">
        <v>361.28</v>
      </c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2">
      <c r="B14" s="2" t="s">
        <v>28</v>
      </c>
      <c r="C14" s="3"/>
      <c r="D14" s="3">
        <f>D12-D13</f>
        <v>151.82500000000005</v>
      </c>
      <c r="E14" s="3"/>
      <c r="F14" s="3"/>
      <c r="G14" s="3"/>
      <c r="H14" s="3">
        <f>H12-H13</f>
        <v>237.178</v>
      </c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2">
      <c r="B15" s="2" t="s">
        <v>27</v>
      </c>
      <c r="C15" s="3"/>
      <c r="D15" s="3">
        <v>41.851999999999997</v>
      </c>
      <c r="E15" s="3"/>
      <c r="F15" s="3"/>
      <c r="G15" s="3"/>
      <c r="H15" s="3">
        <v>61.857999999999997</v>
      </c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2">
      <c r="B16" s="2" t="s">
        <v>29</v>
      </c>
      <c r="C16" s="3"/>
      <c r="D16" s="3">
        <v>57.048000000000002</v>
      </c>
      <c r="E16" s="3"/>
      <c r="F16" s="3"/>
      <c r="G16" s="3"/>
      <c r="H16" s="3">
        <v>65.704999999999998</v>
      </c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2:18" x14ac:dyDescent="0.2">
      <c r="B17" s="2" t="s">
        <v>30</v>
      </c>
      <c r="C17" s="3"/>
      <c r="D17" s="3">
        <v>3.8780000000000001</v>
      </c>
      <c r="E17" s="3"/>
      <c r="F17" s="3"/>
      <c r="G17" s="3"/>
      <c r="H17" s="3">
        <v>2.7029999999999998</v>
      </c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2:18" x14ac:dyDescent="0.2">
      <c r="B18" s="2" t="s">
        <v>31</v>
      </c>
      <c r="C18" s="3"/>
      <c r="D18" s="3">
        <v>5.1070000000000002</v>
      </c>
      <c r="E18" s="3"/>
      <c r="F18" s="3"/>
      <c r="G18" s="3"/>
      <c r="H18" s="3">
        <v>7.8789999999999996</v>
      </c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2:18" x14ac:dyDescent="0.2">
      <c r="B19" s="2" t="s">
        <v>32</v>
      </c>
      <c r="C19" s="3"/>
      <c r="D19" s="3">
        <f>8.389+0.0276</f>
        <v>8.416599999999999</v>
      </c>
      <c r="E19" s="3"/>
      <c r="F19" s="3"/>
      <c r="G19" s="3"/>
      <c r="H19" s="3">
        <f>-3.008+0.042</f>
        <v>-2.9660000000000002</v>
      </c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2:18" x14ac:dyDescent="0.2">
      <c r="B20" s="2" t="s">
        <v>33</v>
      </c>
      <c r="C20" s="3"/>
      <c r="D20" s="3">
        <f>D14-SUM(D15:D19)</f>
        <v>35.523400000000038</v>
      </c>
      <c r="E20" s="3"/>
      <c r="F20" s="3"/>
      <c r="G20" s="3"/>
      <c r="H20" s="3">
        <f>H14-SUM(H15:H19)</f>
        <v>101.99900000000002</v>
      </c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2:18" x14ac:dyDescent="0.2">
      <c r="B21" s="2" t="s">
        <v>34</v>
      </c>
      <c r="C21" s="3"/>
      <c r="D21" s="3">
        <v>22.744</v>
      </c>
      <c r="E21" s="3"/>
      <c r="F21" s="3"/>
      <c r="G21" s="3"/>
      <c r="H21" s="3">
        <v>43.383000000000003</v>
      </c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2:18" x14ac:dyDescent="0.2">
      <c r="B22" s="2" t="s">
        <v>44</v>
      </c>
      <c r="C22" s="3"/>
      <c r="D22" s="3">
        <v>-28.728999999999999</v>
      </c>
      <c r="E22" s="3"/>
      <c r="F22" s="3"/>
      <c r="G22" s="3"/>
      <c r="H22" s="3">
        <v>18.762</v>
      </c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2:18" x14ac:dyDescent="0.2">
      <c r="B23" s="2" t="s">
        <v>35</v>
      </c>
      <c r="C23" s="3"/>
      <c r="D23" s="3">
        <v>31.097999999999999</v>
      </c>
      <c r="E23" s="3"/>
      <c r="F23" s="3"/>
      <c r="G23" s="3"/>
      <c r="H23" s="3">
        <v>7.8869999999999996</v>
      </c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2:18" x14ac:dyDescent="0.2">
      <c r="B24" s="2" t="s">
        <v>37</v>
      </c>
      <c r="C24" s="3"/>
      <c r="D24" s="3">
        <v>7.726</v>
      </c>
      <c r="E24" s="3"/>
      <c r="F24" s="3"/>
      <c r="G24" s="3"/>
      <c r="H24" s="3">
        <v>1.0369999999999999</v>
      </c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2:18" x14ac:dyDescent="0.2">
      <c r="B25" s="2" t="s">
        <v>36</v>
      </c>
      <c r="C25" s="3"/>
      <c r="D25" s="3">
        <v>-43.033000000000001</v>
      </c>
      <c r="E25" s="3"/>
      <c r="F25" s="3"/>
      <c r="G25" s="3"/>
      <c r="H25" s="3">
        <v>5.2539999999999996</v>
      </c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2:18" x14ac:dyDescent="0.2">
      <c r="B26" s="2" t="s">
        <v>38</v>
      </c>
      <c r="C26" s="3"/>
      <c r="D26" s="3">
        <f>D20-D21-D22+D23+D24+D25</f>
        <v>37.299400000000034</v>
      </c>
      <c r="E26" s="3"/>
      <c r="F26" s="3"/>
      <c r="G26" s="3"/>
      <c r="H26" s="3">
        <f>H20-H21-H22+H23+H24+H25</f>
        <v>54.032000000000018</v>
      </c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2:18" x14ac:dyDescent="0.2">
      <c r="B27" s="2" t="s">
        <v>39</v>
      </c>
      <c r="C27" s="3"/>
      <c r="D27" s="3">
        <v>23.358000000000001</v>
      </c>
      <c r="E27" s="3"/>
      <c r="F27" s="3"/>
      <c r="G27" s="3"/>
      <c r="H27" s="3">
        <v>18.024000000000001</v>
      </c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2:18" x14ac:dyDescent="0.2">
      <c r="B28" s="2" t="s">
        <v>40</v>
      </c>
      <c r="C28" s="3"/>
      <c r="D28" s="3">
        <f>D26-D27</f>
        <v>13.941400000000034</v>
      </c>
      <c r="E28" s="3"/>
      <c r="F28" s="3"/>
      <c r="G28" s="3"/>
      <c r="H28" s="3">
        <f>H26-H27</f>
        <v>36.008000000000017</v>
      </c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2:18" x14ac:dyDescent="0.2">
      <c r="B29" s="2" t="s">
        <v>42</v>
      </c>
      <c r="C29" s="3"/>
      <c r="D29" s="3">
        <v>0</v>
      </c>
      <c r="E29" s="3"/>
      <c r="F29" s="3"/>
      <c r="G29" s="3"/>
      <c r="H29" s="3">
        <v>2E-3</v>
      </c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2:18" x14ac:dyDescent="0.2">
      <c r="B30" s="2" t="s">
        <v>43</v>
      </c>
      <c r="C30" s="3"/>
      <c r="D30" s="3">
        <f>D28-D29</f>
        <v>13.941400000000034</v>
      </c>
      <c r="E30" s="3"/>
      <c r="F30" s="3"/>
      <c r="G30" s="3"/>
      <c r="H30" s="3">
        <f>H28-H29</f>
        <v>36.006000000000014</v>
      </c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2:18" x14ac:dyDescent="0.2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2:18" x14ac:dyDescent="0.2">
      <c r="B32" s="2" t="s">
        <v>41</v>
      </c>
      <c r="C32" s="9"/>
      <c r="D32" s="9">
        <v>0.03</v>
      </c>
      <c r="E32" s="9"/>
      <c r="F32" s="9"/>
      <c r="G32" s="9"/>
      <c r="H32" s="9">
        <v>0.08</v>
      </c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2:18" x14ac:dyDescent="0.2">
      <c r="B33" s="2" t="s">
        <v>2</v>
      </c>
      <c r="C33" s="3"/>
      <c r="D33" s="3">
        <f>D30/D32</f>
        <v>464.71333333333445</v>
      </c>
      <c r="E33" s="3"/>
      <c r="F33" s="3"/>
      <c r="G33" s="3"/>
      <c r="H33" s="3">
        <f>H30/H32</f>
        <v>450.07500000000016</v>
      </c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2:18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2:18" x14ac:dyDescent="0.2">
      <c r="B35" s="2" t="s">
        <v>45</v>
      </c>
      <c r="C35" s="3"/>
      <c r="D35" s="3"/>
      <c r="E35" s="3"/>
      <c r="F35" s="3"/>
      <c r="G35" s="3"/>
      <c r="H35" s="10">
        <f>H12/D12-1</f>
        <v>0.24164759630446442</v>
      </c>
      <c r="I35" s="10" t="e">
        <f t="shared" ref="I35:J35" si="0">I12/E12-1</f>
        <v>#DIV/0!</v>
      </c>
      <c r="J35" s="10" t="e">
        <f t="shared" si="0"/>
        <v>#DIV/0!</v>
      </c>
      <c r="K35" s="3"/>
      <c r="L35" s="3"/>
      <c r="M35" s="3"/>
      <c r="N35" s="3"/>
      <c r="O35" s="3"/>
      <c r="P35" s="3"/>
      <c r="Q35" s="3"/>
      <c r="R35" s="3"/>
    </row>
    <row r="36" spans="2:18" x14ac:dyDescent="0.2">
      <c r="B36" s="2" t="s">
        <v>46</v>
      </c>
      <c r="C36" s="10" t="e">
        <f t="shared" ref="C36:G36" si="1">C14/C12</f>
        <v>#DIV/0!</v>
      </c>
      <c r="D36" s="10">
        <f t="shared" si="1"/>
        <v>0.31499812235599722</v>
      </c>
      <c r="E36" s="10" t="e">
        <f t="shared" si="1"/>
        <v>#DIV/0!</v>
      </c>
      <c r="F36" s="10" t="e">
        <f t="shared" si="1"/>
        <v>#DIV/0!</v>
      </c>
      <c r="G36" s="10" t="e">
        <f t="shared" si="1"/>
        <v>#DIV/0!</v>
      </c>
      <c r="H36" s="10">
        <f>H14/H12</f>
        <v>0.39631519672224286</v>
      </c>
      <c r="I36" s="10" t="e">
        <f t="shared" ref="I36:J36" si="2">I14/I12</f>
        <v>#DIV/0!</v>
      </c>
      <c r="J36" s="10" t="e">
        <f t="shared" si="2"/>
        <v>#DIV/0!</v>
      </c>
      <c r="K36" s="3"/>
      <c r="L36" s="3"/>
      <c r="M36" s="3"/>
      <c r="N36" s="3"/>
      <c r="O36" s="3"/>
      <c r="P36" s="3"/>
      <c r="Q36" s="3"/>
      <c r="R36" s="3"/>
    </row>
    <row r="37" spans="2:18" x14ac:dyDescent="0.2">
      <c r="B37" s="2" t="s">
        <v>47</v>
      </c>
      <c r="C37" s="10" t="e">
        <f t="shared" ref="C37:G37" si="3">C20/C12</f>
        <v>#DIV/0!</v>
      </c>
      <c r="D37" s="10">
        <f t="shared" si="3"/>
        <v>7.3701987812949385E-2</v>
      </c>
      <c r="E37" s="10" t="e">
        <f t="shared" si="3"/>
        <v>#DIV/0!</v>
      </c>
      <c r="F37" s="10" t="e">
        <f t="shared" si="3"/>
        <v>#DIV/0!</v>
      </c>
      <c r="G37" s="10" t="e">
        <f t="shared" si="3"/>
        <v>#DIV/0!</v>
      </c>
      <c r="H37" s="10">
        <f>H20/H12</f>
        <v>0.17043635476507962</v>
      </c>
      <c r="I37" s="10" t="e">
        <f t="shared" ref="I37:J37" si="4">I20/I12</f>
        <v>#DIV/0!</v>
      </c>
      <c r="J37" s="10" t="e">
        <f t="shared" si="4"/>
        <v>#DIV/0!</v>
      </c>
      <c r="K37" s="3"/>
      <c r="L37" s="3"/>
      <c r="M37" s="3"/>
      <c r="N37" s="3"/>
      <c r="O37" s="3"/>
      <c r="P37" s="3"/>
      <c r="Q37" s="3"/>
      <c r="R37" s="3"/>
    </row>
    <row r="38" spans="2:18" x14ac:dyDescent="0.2">
      <c r="B38" s="2" t="s">
        <v>48</v>
      </c>
      <c r="C38" s="10" t="e">
        <f t="shared" ref="C38:G38" si="5">C27/C26</f>
        <v>#DIV/0!</v>
      </c>
      <c r="D38" s="10">
        <f t="shared" si="5"/>
        <v>0.62622991254550953</v>
      </c>
      <c r="E38" s="10" t="e">
        <f t="shared" si="5"/>
        <v>#DIV/0!</v>
      </c>
      <c r="F38" s="10" t="e">
        <f t="shared" si="5"/>
        <v>#DIV/0!</v>
      </c>
      <c r="G38" s="10" t="e">
        <f t="shared" si="5"/>
        <v>#DIV/0!</v>
      </c>
      <c r="H38" s="10">
        <f>H27/H26</f>
        <v>0.3335801006810778</v>
      </c>
      <c r="I38" s="10" t="e">
        <f t="shared" ref="I38:J38" si="6">I27/I26</f>
        <v>#DIV/0!</v>
      </c>
      <c r="J38" s="10" t="e">
        <f t="shared" si="6"/>
        <v>#DIV/0!</v>
      </c>
      <c r="K38" s="3"/>
      <c r="L38" s="3"/>
      <c r="M38" s="3"/>
      <c r="N38" s="3"/>
      <c r="O38" s="3"/>
      <c r="P38" s="3"/>
      <c r="Q38" s="3"/>
      <c r="R38" s="3"/>
    </row>
    <row r="39" spans="2:18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2:18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2:18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2:18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2:18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2:18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2:18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2:18" x14ac:dyDescent="0.2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3:18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3:18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3:18" x14ac:dyDescent="0.2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3:18" x14ac:dyDescent="0.2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3:18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3:18" x14ac:dyDescent="0.2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3:18" x14ac:dyDescent="0.2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3:18" x14ac:dyDescent="0.2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3:18" x14ac:dyDescent="0.2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3:18" x14ac:dyDescent="0.2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3:18" x14ac:dyDescent="0.2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3:18" x14ac:dyDescent="0.2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3:18" x14ac:dyDescent="0.2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3:18" x14ac:dyDescent="0.2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3:18" x14ac:dyDescent="0.2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3:18" x14ac:dyDescent="0.2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3:18" x14ac:dyDescent="0.2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3:18" x14ac:dyDescent="0.2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3:18" x14ac:dyDescent="0.2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3:18" x14ac:dyDescent="0.2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3:18" x14ac:dyDescent="0.2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3:18" x14ac:dyDescent="0.2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3:18" x14ac:dyDescent="0.2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3:18" x14ac:dyDescent="0.2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3:18" x14ac:dyDescent="0.2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3:18" x14ac:dyDescent="0.2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3:18" x14ac:dyDescent="0.2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3:18" x14ac:dyDescent="0.2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3:18" x14ac:dyDescent="0.2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3:18" x14ac:dyDescent="0.2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3:18" x14ac:dyDescent="0.2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3:18" x14ac:dyDescent="0.2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3:18" x14ac:dyDescent="0.2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3:18" x14ac:dyDescent="0.2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3:18" x14ac:dyDescent="0.2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3:18" x14ac:dyDescent="0.2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3:18" x14ac:dyDescent="0.2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3:18" x14ac:dyDescent="0.2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3:18" x14ac:dyDescent="0.2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3:18" x14ac:dyDescent="0.2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3:18" x14ac:dyDescent="0.2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3:18" x14ac:dyDescent="0.2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3:18" x14ac:dyDescent="0.2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3:18" x14ac:dyDescent="0.2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3:18" x14ac:dyDescent="0.2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3:18" x14ac:dyDescent="0.2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3:18" x14ac:dyDescent="0.2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3:18" x14ac:dyDescent="0.2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3:18" x14ac:dyDescent="0.2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3:18" x14ac:dyDescent="0.2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3:18" x14ac:dyDescent="0.2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3:18" x14ac:dyDescent="0.2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3:18" x14ac:dyDescent="0.2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3:18" x14ac:dyDescent="0.2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3:18" x14ac:dyDescent="0.2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3:18" x14ac:dyDescent="0.2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3:18" x14ac:dyDescent="0.2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3:18" x14ac:dyDescent="0.2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3:18" x14ac:dyDescent="0.2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3:18" x14ac:dyDescent="0.2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3:18" x14ac:dyDescent="0.2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3:18" x14ac:dyDescent="0.2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3:18" x14ac:dyDescent="0.2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3:18" x14ac:dyDescent="0.2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3:18" x14ac:dyDescent="0.2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3:18" x14ac:dyDescent="0.2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3:18" x14ac:dyDescent="0.2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3:18" x14ac:dyDescent="0.2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spans="3:18" x14ac:dyDescent="0.2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spans="3:18" x14ac:dyDescent="0.2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spans="3:18" x14ac:dyDescent="0.2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spans="3:18" x14ac:dyDescent="0.2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spans="3:18" x14ac:dyDescent="0.2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spans="3:18" x14ac:dyDescent="0.2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3:18" x14ac:dyDescent="0.2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spans="3:18" x14ac:dyDescent="0.2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spans="3:18" x14ac:dyDescent="0.2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3:18" x14ac:dyDescent="0.2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spans="3:18" x14ac:dyDescent="0.2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spans="3:18" x14ac:dyDescent="0.2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spans="3:18" x14ac:dyDescent="0.2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pans="3:18" x14ac:dyDescent="0.2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3:18" x14ac:dyDescent="0.2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spans="3:18" x14ac:dyDescent="0.2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spans="3:18" x14ac:dyDescent="0.2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pans="3:18" x14ac:dyDescent="0.2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3:18" x14ac:dyDescent="0.2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spans="3:18" x14ac:dyDescent="0.2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3:18" x14ac:dyDescent="0.2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3:18" x14ac:dyDescent="0.2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3:18" x14ac:dyDescent="0.2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3:18" x14ac:dyDescent="0.2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3:18" x14ac:dyDescent="0.2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3:18" x14ac:dyDescent="0.2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3:18" x14ac:dyDescent="0.2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3:18" x14ac:dyDescent="0.2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3:18" x14ac:dyDescent="0.2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3:18" x14ac:dyDescent="0.2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3:18" x14ac:dyDescent="0.2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3:18" x14ac:dyDescent="0.2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3:18" x14ac:dyDescent="0.2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3:18" x14ac:dyDescent="0.2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3:18" x14ac:dyDescent="0.2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3:18" x14ac:dyDescent="0.2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3:18" x14ac:dyDescent="0.2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3:18" x14ac:dyDescent="0.2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3:18" x14ac:dyDescent="0.2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3:18" x14ac:dyDescent="0.2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3:18" x14ac:dyDescent="0.2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3:18" x14ac:dyDescent="0.2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3:18" x14ac:dyDescent="0.2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3:18" x14ac:dyDescent="0.2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3:18" x14ac:dyDescent="0.2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3:18" x14ac:dyDescent="0.2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3:18" x14ac:dyDescent="0.2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3:18" x14ac:dyDescent="0.2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3:18" x14ac:dyDescent="0.2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3:18" x14ac:dyDescent="0.2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3:18" x14ac:dyDescent="0.2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3:18" x14ac:dyDescent="0.2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3:18" x14ac:dyDescent="0.2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3:18" x14ac:dyDescent="0.2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3:18" x14ac:dyDescent="0.2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3:18" x14ac:dyDescent="0.2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3:18" x14ac:dyDescent="0.2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3:18" x14ac:dyDescent="0.2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3:18" x14ac:dyDescent="0.2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3:18" x14ac:dyDescent="0.2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3:18" x14ac:dyDescent="0.2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3:18" x14ac:dyDescent="0.2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3:18" x14ac:dyDescent="0.2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3:18" x14ac:dyDescent="0.2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3:18" x14ac:dyDescent="0.2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3:18" x14ac:dyDescent="0.2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3:18" x14ac:dyDescent="0.2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3:18" x14ac:dyDescent="0.2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3:18" x14ac:dyDescent="0.2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3:18" x14ac:dyDescent="0.2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3:18" x14ac:dyDescent="0.2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3:18" x14ac:dyDescent="0.2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3:18" x14ac:dyDescent="0.2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3:18" x14ac:dyDescent="0.2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3:18" x14ac:dyDescent="0.2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3:18" x14ac:dyDescent="0.2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3:18" x14ac:dyDescent="0.2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3:18" x14ac:dyDescent="0.2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3:18" x14ac:dyDescent="0.2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spans="3:18" x14ac:dyDescent="0.2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spans="3:18" x14ac:dyDescent="0.2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spans="3:18" x14ac:dyDescent="0.2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3:18" x14ac:dyDescent="0.2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spans="3:18" x14ac:dyDescent="0.2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spans="3:18" x14ac:dyDescent="0.2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 spans="3:18" x14ac:dyDescent="0.2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 spans="3:18" x14ac:dyDescent="0.2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 spans="3:18" x14ac:dyDescent="0.2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 spans="3:18" x14ac:dyDescent="0.2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 spans="3:18" x14ac:dyDescent="0.2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 spans="3:18" x14ac:dyDescent="0.2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 spans="3:18" x14ac:dyDescent="0.2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 spans="3:18" x14ac:dyDescent="0.2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 spans="3:18" x14ac:dyDescent="0.2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 spans="3:18" x14ac:dyDescent="0.2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 spans="3:18" x14ac:dyDescent="0.2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</row>
    <row r="218" spans="3:18" x14ac:dyDescent="0.2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 spans="3:18" x14ac:dyDescent="0.2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 spans="3:18" x14ac:dyDescent="0.2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 spans="3:18" x14ac:dyDescent="0.2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 spans="3:18" x14ac:dyDescent="0.2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</row>
    <row r="223" spans="3:18" x14ac:dyDescent="0.2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 spans="3:18" x14ac:dyDescent="0.2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</row>
    <row r="225" spans="3:18" x14ac:dyDescent="0.2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</row>
    <row r="226" spans="3:18" x14ac:dyDescent="0.2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</row>
    <row r="227" spans="3:18" x14ac:dyDescent="0.2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</row>
    <row r="228" spans="3:18" x14ac:dyDescent="0.2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</row>
    <row r="229" spans="3:18" x14ac:dyDescent="0.2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</row>
    <row r="230" spans="3:18" x14ac:dyDescent="0.2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</row>
    <row r="231" spans="3:18" x14ac:dyDescent="0.2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 spans="3:18" x14ac:dyDescent="0.2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</row>
    <row r="233" spans="3:18" x14ac:dyDescent="0.2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</row>
    <row r="234" spans="3:18" x14ac:dyDescent="0.2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</row>
    <row r="235" spans="3:18" x14ac:dyDescent="0.2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</row>
    <row r="236" spans="3:18" x14ac:dyDescent="0.2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</row>
    <row r="237" spans="3:18" x14ac:dyDescent="0.2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</row>
    <row r="238" spans="3:18" x14ac:dyDescent="0.2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</row>
    <row r="239" spans="3:18" x14ac:dyDescent="0.2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</row>
    <row r="240" spans="3:18" x14ac:dyDescent="0.2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</row>
    <row r="241" spans="3:18" x14ac:dyDescent="0.2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</row>
    <row r="242" spans="3:18" x14ac:dyDescent="0.2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</row>
    <row r="243" spans="3:18" x14ac:dyDescent="0.2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</row>
    <row r="244" spans="3:18" x14ac:dyDescent="0.2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</row>
    <row r="245" spans="3:18" x14ac:dyDescent="0.2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</row>
    <row r="246" spans="3:18" x14ac:dyDescent="0.2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</row>
    <row r="247" spans="3:18" x14ac:dyDescent="0.2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</row>
    <row r="248" spans="3:18" x14ac:dyDescent="0.2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</row>
    <row r="249" spans="3:18" x14ac:dyDescent="0.2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</row>
    <row r="250" spans="3:18" x14ac:dyDescent="0.2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</row>
    <row r="251" spans="3:18" x14ac:dyDescent="0.2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 spans="3:18" x14ac:dyDescent="0.2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</row>
    <row r="253" spans="3:18" x14ac:dyDescent="0.2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</row>
    <row r="254" spans="3:18" x14ac:dyDescent="0.2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 spans="3:18" x14ac:dyDescent="0.2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</row>
    <row r="256" spans="3:18" x14ac:dyDescent="0.2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</row>
    <row r="257" spans="3:18" x14ac:dyDescent="0.2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</row>
    <row r="258" spans="3:18" x14ac:dyDescent="0.2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</row>
    <row r="259" spans="3:18" x14ac:dyDescent="0.2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</row>
    <row r="260" spans="3:18" x14ac:dyDescent="0.2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</row>
    <row r="261" spans="3:18" x14ac:dyDescent="0.2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</row>
    <row r="262" spans="3:18" x14ac:dyDescent="0.2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</row>
    <row r="263" spans="3:18" x14ac:dyDescent="0.2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</row>
    <row r="264" spans="3:18" x14ac:dyDescent="0.2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</row>
    <row r="265" spans="3:18" x14ac:dyDescent="0.2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</row>
    <row r="266" spans="3:18" x14ac:dyDescent="0.2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</row>
    <row r="267" spans="3:18" x14ac:dyDescent="0.2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</row>
    <row r="268" spans="3:18" x14ac:dyDescent="0.2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</row>
    <row r="269" spans="3:18" x14ac:dyDescent="0.2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</row>
    <row r="270" spans="3:18" x14ac:dyDescent="0.2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</row>
    <row r="271" spans="3:18" x14ac:dyDescent="0.2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</row>
    <row r="272" spans="3:18" x14ac:dyDescent="0.2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</row>
    <row r="273" spans="3:18" x14ac:dyDescent="0.2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</row>
    <row r="274" spans="3:18" x14ac:dyDescent="0.2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</row>
    <row r="275" spans="3:18" x14ac:dyDescent="0.2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</row>
    <row r="276" spans="3:18" x14ac:dyDescent="0.2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</row>
    <row r="277" spans="3:18" x14ac:dyDescent="0.2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</row>
    <row r="278" spans="3:18" x14ac:dyDescent="0.2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</row>
    <row r="279" spans="3:18" x14ac:dyDescent="0.2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</row>
    <row r="280" spans="3:18" x14ac:dyDescent="0.2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</row>
    <row r="281" spans="3:18" x14ac:dyDescent="0.2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</row>
    <row r="282" spans="3:18" x14ac:dyDescent="0.2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</row>
    <row r="283" spans="3:18" x14ac:dyDescent="0.2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</row>
    <row r="284" spans="3:18" x14ac:dyDescent="0.2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</row>
    <row r="285" spans="3:18" x14ac:dyDescent="0.2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</row>
    <row r="286" spans="3:18" x14ac:dyDescent="0.2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</row>
    <row r="287" spans="3:18" x14ac:dyDescent="0.2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</row>
    <row r="288" spans="3:18" x14ac:dyDescent="0.2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</row>
    <row r="289" spans="3:18" x14ac:dyDescent="0.2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</row>
    <row r="290" spans="3:18" x14ac:dyDescent="0.2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</row>
    <row r="291" spans="3:18" x14ac:dyDescent="0.2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</row>
    <row r="292" spans="3:18" x14ac:dyDescent="0.2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</row>
    <row r="293" spans="3:18" x14ac:dyDescent="0.2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</row>
    <row r="294" spans="3:18" x14ac:dyDescent="0.2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</row>
    <row r="295" spans="3:18" x14ac:dyDescent="0.2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</row>
    <row r="296" spans="3:18" x14ac:dyDescent="0.2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</row>
    <row r="297" spans="3:18" x14ac:dyDescent="0.2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</row>
    <row r="298" spans="3:18" x14ac:dyDescent="0.2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</row>
    <row r="299" spans="3:18" x14ac:dyDescent="0.2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</row>
    <row r="300" spans="3:18" x14ac:dyDescent="0.2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</row>
    <row r="301" spans="3:18" x14ac:dyDescent="0.2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</row>
    <row r="302" spans="3:18" x14ac:dyDescent="0.2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</row>
    <row r="303" spans="3:18" x14ac:dyDescent="0.2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</row>
    <row r="304" spans="3:18" x14ac:dyDescent="0.2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</row>
    <row r="305" spans="3:18" x14ac:dyDescent="0.2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</row>
    <row r="306" spans="3:18" x14ac:dyDescent="0.2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</row>
    <row r="307" spans="3:18" x14ac:dyDescent="0.2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</row>
    <row r="308" spans="3:18" x14ac:dyDescent="0.2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</row>
    <row r="309" spans="3:18" x14ac:dyDescent="0.2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</row>
    <row r="310" spans="3:18" x14ac:dyDescent="0.2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</row>
    <row r="311" spans="3:18" x14ac:dyDescent="0.2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</row>
    <row r="312" spans="3:18" x14ac:dyDescent="0.2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</row>
    <row r="313" spans="3:18" x14ac:dyDescent="0.2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</row>
    <row r="314" spans="3:18" x14ac:dyDescent="0.2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</row>
    <row r="315" spans="3:18" x14ac:dyDescent="0.2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</row>
    <row r="316" spans="3:18" x14ac:dyDescent="0.2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</row>
    <row r="317" spans="3:18" x14ac:dyDescent="0.2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</row>
    <row r="318" spans="3:18" x14ac:dyDescent="0.2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</row>
    <row r="319" spans="3:18" x14ac:dyDescent="0.2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</row>
    <row r="320" spans="3:18" x14ac:dyDescent="0.2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</row>
    <row r="321" spans="3:18" x14ac:dyDescent="0.2"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</row>
    <row r="322" spans="3:18" x14ac:dyDescent="0.2"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</row>
    <row r="323" spans="3:18" x14ac:dyDescent="0.2"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</row>
    <row r="324" spans="3:18" x14ac:dyDescent="0.2"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</row>
    <row r="325" spans="3:18" x14ac:dyDescent="0.2"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</row>
    <row r="326" spans="3:18" x14ac:dyDescent="0.2"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</row>
    <row r="327" spans="3:18" x14ac:dyDescent="0.2"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</row>
    <row r="328" spans="3:18" x14ac:dyDescent="0.2"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</row>
    <row r="329" spans="3:18" x14ac:dyDescent="0.2"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</row>
    <row r="330" spans="3:18" x14ac:dyDescent="0.2"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</row>
    <row r="331" spans="3:18" x14ac:dyDescent="0.2"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</row>
    <row r="332" spans="3:18" x14ac:dyDescent="0.2"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</row>
    <row r="333" spans="3:18" x14ac:dyDescent="0.2"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</row>
    <row r="334" spans="3:18" x14ac:dyDescent="0.2"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</row>
    <row r="335" spans="3:18" x14ac:dyDescent="0.2"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</row>
    <row r="336" spans="3:18" x14ac:dyDescent="0.2"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</row>
    <row r="337" spans="3:18" x14ac:dyDescent="0.2"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</row>
    <row r="338" spans="3:18" x14ac:dyDescent="0.2"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</row>
    <row r="339" spans="3:18" x14ac:dyDescent="0.2"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</row>
    <row r="340" spans="3:18" x14ac:dyDescent="0.2"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</row>
    <row r="341" spans="3:18" x14ac:dyDescent="0.2"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</row>
    <row r="342" spans="3:18" x14ac:dyDescent="0.2"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</row>
    <row r="343" spans="3:18" x14ac:dyDescent="0.2"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 spans="3:18" x14ac:dyDescent="0.2"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</row>
    <row r="345" spans="3:18" x14ac:dyDescent="0.2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</row>
    <row r="346" spans="3:18" x14ac:dyDescent="0.2"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</row>
    <row r="347" spans="3:18" x14ac:dyDescent="0.2"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</row>
    <row r="348" spans="3:18" x14ac:dyDescent="0.2"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</row>
    <row r="349" spans="3:18" x14ac:dyDescent="0.2"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</row>
    <row r="350" spans="3:18" x14ac:dyDescent="0.2"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</row>
    <row r="351" spans="3:18" x14ac:dyDescent="0.2"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</row>
    <row r="352" spans="3:18" x14ac:dyDescent="0.2"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</row>
    <row r="353" spans="3:18" x14ac:dyDescent="0.2"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</row>
    <row r="354" spans="3:18" x14ac:dyDescent="0.2"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</row>
    <row r="355" spans="3:18" x14ac:dyDescent="0.2"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</row>
    <row r="356" spans="3:18" x14ac:dyDescent="0.2"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r="357" spans="3:18" x14ac:dyDescent="0.2"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</row>
    <row r="358" spans="3:18" x14ac:dyDescent="0.2"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 spans="3:18" x14ac:dyDescent="0.2"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</row>
    <row r="360" spans="3:18" x14ac:dyDescent="0.2"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</row>
    <row r="361" spans="3:18" x14ac:dyDescent="0.2"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r="362" spans="3:18" x14ac:dyDescent="0.2"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r="363" spans="3:18" x14ac:dyDescent="0.2"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</row>
    <row r="364" spans="3:18" x14ac:dyDescent="0.2"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 spans="3:18" x14ac:dyDescent="0.2"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 spans="3:18" x14ac:dyDescent="0.2"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</row>
    <row r="367" spans="3:18" x14ac:dyDescent="0.2"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</row>
    <row r="368" spans="3:18" x14ac:dyDescent="0.2"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</row>
    <row r="369" spans="3:18" x14ac:dyDescent="0.2"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</row>
    <row r="370" spans="3:18" x14ac:dyDescent="0.2"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</row>
    <row r="371" spans="3:18" x14ac:dyDescent="0.2"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</row>
    <row r="372" spans="3:18" x14ac:dyDescent="0.2"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</row>
    <row r="373" spans="3:18" x14ac:dyDescent="0.2"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</row>
    <row r="374" spans="3:18" x14ac:dyDescent="0.2"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</row>
    <row r="375" spans="3:18" x14ac:dyDescent="0.2"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</row>
    <row r="376" spans="3:18" x14ac:dyDescent="0.2"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</row>
    <row r="377" spans="3:18" x14ac:dyDescent="0.2"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</row>
    <row r="378" spans="3:18" x14ac:dyDescent="0.2"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</row>
    <row r="379" spans="3:18" x14ac:dyDescent="0.2"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</row>
    <row r="380" spans="3:18" x14ac:dyDescent="0.2"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</row>
    <row r="381" spans="3:18" x14ac:dyDescent="0.2"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</row>
    <row r="382" spans="3:18" x14ac:dyDescent="0.2"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</row>
    <row r="383" spans="3:18" x14ac:dyDescent="0.2"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</row>
    <row r="384" spans="3:18" x14ac:dyDescent="0.2"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</row>
    <row r="385" spans="3:18" x14ac:dyDescent="0.2"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</row>
    <row r="386" spans="3:18" x14ac:dyDescent="0.2"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</row>
    <row r="387" spans="3:18" x14ac:dyDescent="0.2"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</row>
    <row r="388" spans="3:18" x14ac:dyDescent="0.2"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</row>
    <row r="389" spans="3:18" x14ac:dyDescent="0.2"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</row>
    <row r="390" spans="3:18" x14ac:dyDescent="0.2"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 spans="3:18" x14ac:dyDescent="0.2"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</row>
    <row r="392" spans="3:18" x14ac:dyDescent="0.2"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</row>
    <row r="393" spans="3:18" x14ac:dyDescent="0.2"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</row>
    <row r="394" spans="3:18" x14ac:dyDescent="0.2"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</row>
    <row r="395" spans="3:18" x14ac:dyDescent="0.2"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</row>
    <row r="396" spans="3:18" x14ac:dyDescent="0.2"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</row>
    <row r="397" spans="3:18" x14ac:dyDescent="0.2"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</row>
    <row r="398" spans="3:18" x14ac:dyDescent="0.2"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</row>
    <row r="399" spans="3:18" x14ac:dyDescent="0.2"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r="400" spans="3:18" x14ac:dyDescent="0.2"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</row>
    <row r="401" spans="3:18" x14ac:dyDescent="0.2"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</row>
    <row r="402" spans="3:18" x14ac:dyDescent="0.2"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</row>
    <row r="403" spans="3:18" x14ac:dyDescent="0.2"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</row>
    <row r="404" spans="3:18" x14ac:dyDescent="0.2"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r="405" spans="3:18" x14ac:dyDescent="0.2"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</row>
    <row r="406" spans="3:18" x14ac:dyDescent="0.2"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</row>
    <row r="407" spans="3:18" x14ac:dyDescent="0.2"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</row>
    <row r="408" spans="3:18" x14ac:dyDescent="0.2"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</row>
    <row r="409" spans="3:18" x14ac:dyDescent="0.2"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</row>
    <row r="410" spans="3:18" x14ac:dyDescent="0.2"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</row>
    <row r="411" spans="3:18" x14ac:dyDescent="0.2"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</row>
    <row r="412" spans="3:18" x14ac:dyDescent="0.2"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</row>
    <row r="413" spans="3:18" x14ac:dyDescent="0.2"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</row>
    <row r="414" spans="3:18" x14ac:dyDescent="0.2"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</row>
    <row r="415" spans="3:18" x14ac:dyDescent="0.2"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</row>
    <row r="416" spans="3:18" x14ac:dyDescent="0.2"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</row>
    <row r="417" spans="3:18" x14ac:dyDescent="0.2"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</row>
    <row r="418" spans="3:18" x14ac:dyDescent="0.2"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</row>
    <row r="419" spans="3:18" x14ac:dyDescent="0.2"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</row>
    <row r="420" spans="3:18" x14ac:dyDescent="0.2"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</row>
    <row r="421" spans="3:18" x14ac:dyDescent="0.2"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</row>
    <row r="422" spans="3:18" x14ac:dyDescent="0.2"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</row>
    <row r="423" spans="3:18" x14ac:dyDescent="0.2"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</row>
    <row r="424" spans="3:18" x14ac:dyDescent="0.2"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</row>
    <row r="425" spans="3:18" x14ac:dyDescent="0.2"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</row>
    <row r="426" spans="3:18" x14ac:dyDescent="0.2"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</row>
    <row r="427" spans="3:18" x14ac:dyDescent="0.2"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</row>
    <row r="428" spans="3:18" x14ac:dyDescent="0.2"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</row>
    <row r="429" spans="3:18" x14ac:dyDescent="0.2"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</row>
    <row r="430" spans="3:18" x14ac:dyDescent="0.2"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</row>
    <row r="431" spans="3:18" x14ac:dyDescent="0.2"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</row>
    <row r="432" spans="3:18" x14ac:dyDescent="0.2"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</row>
    <row r="433" spans="3:18" x14ac:dyDescent="0.2"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</row>
    <row r="434" spans="3:18" x14ac:dyDescent="0.2"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</row>
    <row r="435" spans="3:18" x14ac:dyDescent="0.2"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</row>
    <row r="436" spans="3:18" x14ac:dyDescent="0.2"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</row>
    <row r="437" spans="3:18" x14ac:dyDescent="0.2"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</row>
    <row r="438" spans="3:18" x14ac:dyDescent="0.2"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</row>
    <row r="439" spans="3:18" x14ac:dyDescent="0.2"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</row>
    <row r="440" spans="3:18" x14ac:dyDescent="0.2"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</row>
    <row r="441" spans="3:18" x14ac:dyDescent="0.2"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</row>
    <row r="442" spans="3:18" x14ac:dyDescent="0.2"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</row>
    <row r="443" spans="3:18" x14ac:dyDescent="0.2"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</row>
    <row r="444" spans="3:18" x14ac:dyDescent="0.2"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</row>
    <row r="445" spans="3:18" x14ac:dyDescent="0.2"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</row>
    <row r="446" spans="3:18" x14ac:dyDescent="0.2"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</row>
    <row r="447" spans="3:18" x14ac:dyDescent="0.2"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</row>
    <row r="448" spans="3:18" x14ac:dyDescent="0.2"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</row>
    <row r="449" spans="3:18" x14ac:dyDescent="0.2"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</row>
    <row r="450" spans="3:18" x14ac:dyDescent="0.2"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</row>
    <row r="451" spans="3:18" x14ac:dyDescent="0.2"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</row>
    <row r="452" spans="3:18" x14ac:dyDescent="0.2"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</row>
    <row r="453" spans="3:18" x14ac:dyDescent="0.2"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</row>
    <row r="454" spans="3:18" x14ac:dyDescent="0.2"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</row>
    <row r="455" spans="3:18" x14ac:dyDescent="0.2"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</row>
    <row r="456" spans="3:18" x14ac:dyDescent="0.2"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</row>
    <row r="457" spans="3:18" x14ac:dyDescent="0.2"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</row>
    <row r="458" spans="3:18" x14ac:dyDescent="0.2"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</row>
    <row r="459" spans="3:18" x14ac:dyDescent="0.2"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</row>
    <row r="460" spans="3:18" x14ac:dyDescent="0.2"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</row>
    <row r="461" spans="3:18" x14ac:dyDescent="0.2"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</row>
    <row r="462" spans="3:18" x14ac:dyDescent="0.2"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</row>
    <row r="463" spans="3:18" x14ac:dyDescent="0.2"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</row>
    <row r="464" spans="3:18" x14ac:dyDescent="0.2"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</row>
    <row r="465" spans="3:18" x14ac:dyDescent="0.2"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</row>
    <row r="466" spans="3:18" x14ac:dyDescent="0.2"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</row>
    <row r="467" spans="3:18" x14ac:dyDescent="0.2"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</row>
    <row r="468" spans="3:18" x14ac:dyDescent="0.2"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</row>
    <row r="469" spans="3:18" x14ac:dyDescent="0.2"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</row>
    <row r="470" spans="3:18" x14ac:dyDescent="0.2"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</row>
    <row r="471" spans="3:18" x14ac:dyDescent="0.2"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</row>
    <row r="472" spans="3:18" x14ac:dyDescent="0.2"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</row>
    <row r="473" spans="3:18" x14ac:dyDescent="0.2"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</row>
    <row r="474" spans="3:18" x14ac:dyDescent="0.2"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</row>
    <row r="475" spans="3:18" x14ac:dyDescent="0.2"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</row>
    <row r="476" spans="3:18" x14ac:dyDescent="0.2"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</row>
    <row r="477" spans="3:18" x14ac:dyDescent="0.2"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</row>
    <row r="478" spans="3:18" x14ac:dyDescent="0.2"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</row>
    <row r="479" spans="3:18" x14ac:dyDescent="0.2"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</row>
    <row r="480" spans="3:18" x14ac:dyDescent="0.2"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</row>
    <row r="481" spans="3:18" x14ac:dyDescent="0.2"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</row>
    <row r="482" spans="3:18" x14ac:dyDescent="0.2"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</row>
    <row r="483" spans="3:18" x14ac:dyDescent="0.2"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</row>
    <row r="484" spans="3:18" x14ac:dyDescent="0.2"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</row>
    <row r="485" spans="3:18" x14ac:dyDescent="0.2"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</row>
    <row r="486" spans="3:18" x14ac:dyDescent="0.2"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</row>
    <row r="487" spans="3:18" x14ac:dyDescent="0.2"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</row>
    <row r="488" spans="3:18" x14ac:dyDescent="0.2"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</row>
    <row r="489" spans="3:18" x14ac:dyDescent="0.2"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</row>
    <row r="490" spans="3:18" x14ac:dyDescent="0.2"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</row>
    <row r="491" spans="3:18" x14ac:dyDescent="0.2"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</row>
    <row r="492" spans="3:18" x14ac:dyDescent="0.2"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</row>
    <row r="493" spans="3:18" x14ac:dyDescent="0.2"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</row>
    <row r="494" spans="3:18" x14ac:dyDescent="0.2"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</row>
    <row r="495" spans="3:18" x14ac:dyDescent="0.2"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</row>
    <row r="496" spans="3:18" x14ac:dyDescent="0.2"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</row>
    <row r="497" spans="3:18" x14ac:dyDescent="0.2"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</row>
    <row r="498" spans="3:18" x14ac:dyDescent="0.2"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</row>
    <row r="499" spans="3:18" x14ac:dyDescent="0.2"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</row>
    <row r="500" spans="3:18" x14ac:dyDescent="0.2"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</row>
    <row r="501" spans="3:18" x14ac:dyDescent="0.2"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</row>
    <row r="502" spans="3:18" x14ac:dyDescent="0.2"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</row>
    <row r="503" spans="3:18" x14ac:dyDescent="0.2"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</row>
    <row r="504" spans="3:18" x14ac:dyDescent="0.2"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</row>
    <row r="505" spans="3:18" x14ac:dyDescent="0.2"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</row>
    <row r="506" spans="3:18" x14ac:dyDescent="0.2"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</row>
    <row r="507" spans="3:18" x14ac:dyDescent="0.2"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</row>
    <row r="508" spans="3:18" x14ac:dyDescent="0.2"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</row>
    <row r="509" spans="3:18" x14ac:dyDescent="0.2"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</row>
    <row r="510" spans="3:18" x14ac:dyDescent="0.2"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</row>
    <row r="511" spans="3:18" x14ac:dyDescent="0.2"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</row>
    <row r="512" spans="3:18" x14ac:dyDescent="0.2"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</row>
    <row r="513" spans="3:18" x14ac:dyDescent="0.2"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</row>
    <row r="514" spans="3:18" x14ac:dyDescent="0.2"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</row>
    <row r="515" spans="3:18" x14ac:dyDescent="0.2"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</row>
    <row r="516" spans="3:18" x14ac:dyDescent="0.2"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</row>
    <row r="517" spans="3:18" x14ac:dyDescent="0.2"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</row>
    <row r="518" spans="3:18" x14ac:dyDescent="0.2"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</row>
    <row r="519" spans="3:18" x14ac:dyDescent="0.2"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</row>
    <row r="520" spans="3:18" x14ac:dyDescent="0.2"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</row>
    <row r="521" spans="3:18" x14ac:dyDescent="0.2"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</row>
    <row r="522" spans="3:18" x14ac:dyDescent="0.2"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</row>
    <row r="523" spans="3:18" x14ac:dyDescent="0.2"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</row>
    <row r="524" spans="3:18" x14ac:dyDescent="0.2"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</row>
    <row r="525" spans="3:18" x14ac:dyDescent="0.2"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</row>
    <row r="526" spans="3:18" x14ac:dyDescent="0.2"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</row>
    <row r="527" spans="3:18" x14ac:dyDescent="0.2"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</row>
    <row r="528" spans="3:18" x14ac:dyDescent="0.2"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</row>
    <row r="529" spans="3:18" x14ac:dyDescent="0.2"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</row>
    <row r="530" spans="3:18" x14ac:dyDescent="0.2"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</row>
    <row r="531" spans="3:18" x14ac:dyDescent="0.2"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</row>
    <row r="532" spans="3:18" x14ac:dyDescent="0.2"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</row>
    <row r="533" spans="3:18" x14ac:dyDescent="0.2"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</row>
    <row r="534" spans="3:18" x14ac:dyDescent="0.2"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</row>
    <row r="535" spans="3:18" x14ac:dyDescent="0.2"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</row>
    <row r="536" spans="3:18" x14ac:dyDescent="0.2"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</row>
    <row r="537" spans="3:18" x14ac:dyDescent="0.2"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</row>
    <row r="538" spans="3:18" x14ac:dyDescent="0.2"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</row>
    <row r="539" spans="3:18" x14ac:dyDescent="0.2"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</row>
    <row r="540" spans="3:18" x14ac:dyDescent="0.2"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</row>
    <row r="541" spans="3:18" x14ac:dyDescent="0.2"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</row>
    <row r="542" spans="3:18" x14ac:dyDescent="0.2"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</row>
    <row r="543" spans="3:18" x14ac:dyDescent="0.2"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</row>
    <row r="544" spans="3:18" x14ac:dyDescent="0.2"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</row>
    <row r="545" spans="3:18" x14ac:dyDescent="0.2"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</row>
    <row r="546" spans="3:18" x14ac:dyDescent="0.2"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</row>
    <row r="547" spans="3:18" x14ac:dyDescent="0.2"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</row>
    <row r="548" spans="3:18" x14ac:dyDescent="0.2"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</row>
    <row r="549" spans="3:18" x14ac:dyDescent="0.2"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</row>
    <row r="550" spans="3:18" x14ac:dyDescent="0.2"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</row>
    <row r="551" spans="3:18" x14ac:dyDescent="0.2"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</row>
    <row r="552" spans="3:18" x14ac:dyDescent="0.2"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</row>
    <row r="553" spans="3:18" x14ac:dyDescent="0.2"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</row>
    <row r="554" spans="3:18" x14ac:dyDescent="0.2"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</row>
    <row r="555" spans="3:18" x14ac:dyDescent="0.2"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</row>
    <row r="556" spans="3:18" x14ac:dyDescent="0.2"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</row>
    <row r="557" spans="3:18" x14ac:dyDescent="0.2"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</row>
    <row r="558" spans="3:18" x14ac:dyDescent="0.2"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</row>
    <row r="559" spans="3:18" x14ac:dyDescent="0.2"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</row>
    <row r="560" spans="3:18" x14ac:dyDescent="0.2"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</row>
    <row r="561" spans="3:18" x14ac:dyDescent="0.2"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</row>
    <row r="562" spans="3:18" x14ac:dyDescent="0.2"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</row>
    <row r="563" spans="3:18" x14ac:dyDescent="0.2"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</row>
    <row r="564" spans="3:18" x14ac:dyDescent="0.2"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</row>
    <row r="565" spans="3:18" x14ac:dyDescent="0.2"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</row>
    <row r="566" spans="3:18" x14ac:dyDescent="0.2"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</row>
    <row r="567" spans="3:18" x14ac:dyDescent="0.2"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</row>
    <row r="568" spans="3:18" x14ac:dyDescent="0.2"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</row>
    <row r="569" spans="3:18" x14ac:dyDescent="0.2"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</row>
    <row r="570" spans="3:18" x14ac:dyDescent="0.2"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</row>
    <row r="571" spans="3:18" x14ac:dyDescent="0.2"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</row>
    <row r="572" spans="3:18" x14ac:dyDescent="0.2"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</row>
    <row r="573" spans="3:18" x14ac:dyDescent="0.2"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</row>
    <row r="574" spans="3:18" x14ac:dyDescent="0.2"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</row>
    <row r="575" spans="3:18" x14ac:dyDescent="0.2"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</row>
    <row r="576" spans="3:18" x14ac:dyDescent="0.2"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</row>
    <row r="577" spans="3:18" x14ac:dyDescent="0.2"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</row>
    <row r="578" spans="3:18" x14ac:dyDescent="0.2"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</row>
    <row r="579" spans="3:18" x14ac:dyDescent="0.2"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</row>
    <row r="580" spans="3:18" x14ac:dyDescent="0.2"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</row>
    <row r="581" spans="3:18" x14ac:dyDescent="0.2"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</row>
    <row r="582" spans="3:18" x14ac:dyDescent="0.2"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</row>
    <row r="583" spans="3:18" x14ac:dyDescent="0.2"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</row>
    <row r="584" spans="3:18" x14ac:dyDescent="0.2"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</row>
    <row r="585" spans="3:18" x14ac:dyDescent="0.2"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</row>
    <row r="586" spans="3:18" x14ac:dyDescent="0.2"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</row>
    <row r="587" spans="3:18" x14ac:dyDescent="0.2"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</row>
    <row r="588" spans="3:18" x14ac:dyDescent="0.2"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</row>
    <row r="589" spans="3:18" x14ac:dyDescent="0.2"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</row>
    <row r="590" spans="3:18" x14ac:dyDescent="0.2"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</row>
    <row r="591" spans="3:18" x14ac:dyDescent="0.2"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</row>
    <row r="592" spans="3:18" x14ac:dyDescent="0.2"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</row>
    <row r="593" spans="3:18" x14ac:dyDescent="0.2"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</row>
    <row r="594" spans="3:18" x14ac:dyDescent="0.2"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</row>
    <row r="595" spans="3:18" x14ac:dyDescent="0.2"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</row>
    <row r="596" spans="3:18" x14ac:dyDescent="0.2"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</row>
    <row r="597" spans="3:18" x14ac:dyDescent="0.2"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</row>
    <row r="598" spans="3:18" x14ac:dyDescent="0.2"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</row>
    <row r="599" spans="3:18" x14ac:dyDescent="0.2"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</row>
    <row r="600" spans="3:18" x14ac:dyDescent="0.2"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</row>
    <row r="601" spans="3:18" x14ac:dyDescent="0.2"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</row>
    <row r="602" spans="3:18" x14ac:dyDescent="0.2"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</row>
    <row r="603" spans="3:18" x14ac:dyDescent="0.2"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</row>
    <row r="604" spans="3:18" x14ac:dyDescent="0.2"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</row>
    <row r="605" spans="3:18" x14ac:dyDescent="0.2"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</row>
    <row r="606" spans="3:18" x14ac:dyDescent="0.2"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</row>
    <row r="607" spans="3:18" x14ac:dyDescent="0.2"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</row>
    <row r="608" spans="3:18" x14ac:dyDescent="0.2"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</row>
    <row r="609" spans="3:18" x14ac:dyDescent="0.2"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</row>
    <row r="610" spans="3:18" x14ac:dyDescent="0.2"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</row>
    <row r="611" spans="3:18" x14ac:dyDescent="0.2"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</row>
    <row r="612" spans="3:18" x14ac:dyDescent="0.2"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</row>
    <row r="613" spans="3:18" x14ac:dyDescent="0.2"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</row>
    <row r="614" spans="3:18" x14ac:dyDescent="0.2"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</row>
    <row r="615" spans="3:18" x14ac:dyDescent="0.2"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</row>
    <row r="616" spans="3:18" x14ac:dyDescent="0.2"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</row>
    <row r="617" spans="3:18" x14ac:dyDescent="0.2"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</row>
    <row r="618" spans="3:18" x14ac:dyDescent="0.2"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</row>
    <row r="619" spans="3:18" x14ac:dyDescent="0.2"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</row>
    <row r="620" spans="3:18" x14ac:dyDescent="0.2"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</row>
    <row r="621" spans="3:18" x14ac:dyDescent="0.2"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</row>
    <row r="622" spans="3:18" x14ac:dyDescent="0.2"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</row>
    <row r="623" spans="3:18" x14ac:dyDescent="0.2"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</row>
    <row r="624" spans="3:18" x14ac:dyDescent="0.2"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</row>
    <row r="625" spans="3:18" x14ac:dyDescent="0.2"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</row>
    <row r="626" spans="3:18" x14ac:dyDescent="0.2"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</row>
    <row r="627" spans="3:18" x14ac:dyDescent="0.2"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</row>
    <row r="628" spans="3:18" x14ac:dyDescent="0.2"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</row>
    <row r="629" spans="3:18" x14ac:dyDescent="0.2"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</row>
    <row r="630" spans="3:18" x14ac:dyDescent="0.2"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</row>
    <row r="631" spans="3:18" x14ac:dyDescent="0.2"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</row>
    <row r="632" spans="3:18" x14ac:dyDescent="0.2"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</row>
    <row r="633" spans="3:18" x14ac:dyDescent="0.2"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</row>
    <row r="634" spans="3:18" x14ac:dyDescent="0.2"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</row>
    <row r="635" spans="3:18" x14ac:dyDescent="0.2"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</row>
    <row r="636" spans="3:18" x14ac:dyDescent="0.2"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</row>
    <row r="637" spans="3:18" x14ac:dyDescent="0.2"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</row>
    <row r="638" spans="3:18" x14ac:dyDescent="0.2"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</row>
    <row r="639" spans="3:18" x14ac:dyDescent="0.2"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</row>
    <row r="640" spans="3:18" x14ac:dyDescent="0.2"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</row>
    <row r="641" spans="3:18" x14ac:dyDescent="0.2"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</row>
    <row r="642" spans="3:18" x14ac:dyDescent="0.2"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</row>
    <row r="643" spans="3:18" x14ac:dyDescent="0.2"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</row>
    <row r="644" spans="3:18" x14ac:dyDescent="0.2"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</row>
    <row r="645" spans="3:18" x14ac:dyDescent="0.2"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</row>
    <row r="646" spans="3:18" x14ac:dyDescent="0.2"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</row>
    <row r="647" spans="3:18" x14ac:dyDescent="0.2"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</row>
    <row r="648" spans="3:18" x14ac:dyDescent="0.2"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</row>
    <row r="649" spans="3:18" x14ac:dyDescent="0.2"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</row>
    <row r="650" spans="3:18" x14ac:dyDescent="0.2"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</row>
    <row r="651" spans="3:18" x14ac:dyDescent="0.2"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</row>
    <row r="652" spans="3:18" x14ac:dyDescent="0.2"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</row>
    <row r="653" spans="3:18" x14ac:dyDescent="0.2"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</row>
    <row r="654" spans="3:18" x14ac:dyDescent="0.2"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</row>
    <row r="655" spans="3:18" x14ac:dyDescent="0.2"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</row>
    <row r="656" spans="3:18" x14ac:dyDescent="0.2"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</row>
    <row r="657" spans="3:18" x14ac:dyDescent="0.2"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</row>
    <row r="658" spans="3:18" x14ac:dyDescent="0.2"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</row>
    <row r="659" spans="3:18" x14ac:dyDescent="0.2"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</row>
    <row r="660" spans="3:18" x14ac:dyDescent="0.2"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</row>
    <row r="661" spans="3:18" x14ac:dyDescent="0.2"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</row>
    <row r="662" spans="3:18" x14ac:dyDescent="0.2"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</row>
  </sheetData>
  <hyperlinks>
    <hyperlink ref="A1" location="Main!A1" display="Main" xr:uid="{FBAAA7B6-9906-4DE2-8615-7CB4971FFD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2024-09-24T14:44:02Z</dcterms:created>
  <dcterms:modified xsi:type="dcterms:W3CDTF">2025-09-02T12:04:56Z</dcterms:modified>
</cp:coreProperties>
</file>