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B4EB9DE-50ED-49C4-B702-D212D5E7A887}" xr6:coauthVersionLast="47" xr6:coauthVersionMax="47" xr10:uidLastSave="{00000000-0000-0000-0000-000000000000}"/>
  <bookViews>
    <workbookView xWindow="-120" yWindow="-120" windowWidth="38640" windowHeight="21060" activeTab="1" xr2:uid="{E5487C0C-F82D-4D52-957B-79826F76E0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14" i="2" s="1"/>
  <c r="K17" i="2" s="1"/>
  <c r="K20" i="2" s="1"/>
  <c r="K22" i="2" s="1"/>
  <c r="K24" i="2" s="1"/>
  <c r="H6" i="1"/>
  <c r="H5" i="1"/>
  <c r="J59" i="2"/>
  <c r="J63" i="2" s="1"/>
  <c r="H59" i="2"/>
  <c r="H63" i="2" s="1"/>
  <c r="G59" i="2"/>
  <c r="G63" i="2" s="1"/>
  <c r="F59" i="2"/>
  <c r="F63" i="2" s="1"/>
  <c r="E59" i="2"/>
  <c r="E63" i="2" s="1"/>
  <c r="D59" i="2"/>
  <c r="D63" i="2" s="1"/>
  <c r="C59" i="2"/>
  <c r="C63" i="2" s="1"/>
  <c r="I59" i="2"/>
  <c r="I63" i="2" s="1"/>
  <c r="J48" i="2"/>
  <c r="H48" i="2"/>
  <c r="G48" i="2"/>
  <c r="F48" i="2"/>
  <c r="E48" i="2"/>
  <c r="J39" i="2"/>
  <c r="H39" i="2"/>
  <c r="G39" i="2"/>
  <c r="F39" i="2"/>
  <c r="E39" i="2"/>
  <c r="I48" i="2"/>
  <c r="I39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J8" i="2"/>
  <c r="J10" i="2" s="1"/>
  <c r="J14" i="2" s="1"/>
  <c r="J17" i="2" s="1"/>
  <c r="J20" i="2" s="1"/>
  <c r="J22" i="2" s="1"/>
  <c r="J24" i="2" s="1"/>
  <c r="I8" i="2"/>
  <c r="I10" i="2" s="1"/>
  <c r="I14" i="2" s="1"/>
  <c r="I17" i="2" s="1"/>
  <c r="I20" i="2" s="1"/>
  <c r="I22" i="2" s="1"/>
  <c r="I24" i="2" s="1"/>
  <c r="H8" i="2"/>
  <c r="H10" i="2" s="1"/>
  <c r="H14" i="2" s="1"/>
  <c r="H17" i="2" s="1"/>
  <c r="H20" i="2" s="1"/>
  <c r="H22" i="2" s="1"/>
  <c r="H24" i="2" s="1"/>
  <c r="G8" i="2"/>
  <c r="G10" i="2" s="1"/>
  <c r="G14" i="2" s="1"/>
  <c r="G17" i="2" s="1"/>
  <c r="G20" i="2" s="1"/>
  <c r="G22" i="2" s="1"/>
  <c r="G24" i="2" s="1"/>
  <c r="F8" i="2"/>
  <c r="F10" i="2" s="1"/>
  <c r="F14" i="2" s="1"/>
  <c r="F17" i="2" s="1"/>
  <c r="F20" i="2" s="1"/>
  <c r="F22" i="2" s="1"/>
  <c r="F24" i="2" s="1"/>
  <c r="E8" i="2"/>
  <c r="E10" i="2" s="1"/>
  <c r="E14" i="2" s="1"/>
  <c r="E17" i="2" s="1"/>
  <c r="E20" i="2" s="1"/>
  <c r="E22" i="2" s="1"/>
  <c r="E24" i="2" s="1"/>
  <c r="D8" i="2"/>
  <c r="D10" i="2" s="1"/>
  <c r="D14" i="2" s="1"/>
  <c r="D17" i="2" s="1"/>
  <c r="D20" i="2" s="1"/>
  <c r="D22" i="2" s="1"/>
  <c r="D24" i="2" s="1"/>
  <c r="C8" i="2"/>
  <c r="C10" i="2" s="1"/>
  <c r="C14" i="2" s="1"/>
  <c r="C17" i="2" s="1"/>
  <c r="C20" i="2" s="1"/>
  <c r="C22" i="2" s="1"/>
  <c r="C24" i="2" s="1"/>
  <c r="H4" i="1"/>
  <c r="G30" i="2" l="1"/>
  <c r="G50" i="2"/>
  <c r="I50" i="2"/>
  <c r="E50" i="2"/>
  <c r="F50" i="2"/>
  <c r="F30" i="2"/>
  <c r="H50" i="2"/>
  <c r="J50" i="2"/>
  <c r="C29" i="2"/>
  <c r="H30" i="2"/>
  <c r="J30" i="2"/>
  <c r="C28" i="2"/>
  <c r="D28" i="2"/>
  <c r="G28" i="2"/>
  <c r="I29" i="2"/>
  <c r="J28" i="2"/>
  <c r="D29" i="2"/>
  <c r="E29" i="2"/>
  <c r="F29" i="2"/>
  <c r="G29" i="2"/>
  <c r="H29" i="2"/>
  <c r="J29" i="2"/>
  <c r="C30" i="2"/>
  <c r="D30" i="2"/>
  <c r="E28" i="2"/>
  <c r="I27" i="2"/>
  <c r="F28" i="2"/>
  <c r="I28" i="2"/>
  <c r="H28" i="2"/>
  <c r="I30" i="2"/>
  <c r="G27" i="2"/>
  <c r="H27" i="2"/>
  <c r="J27" i="2"/>
  <c r="E30" i="2"/>
  <c r="H7" i="1"/>
</calcChain>
</file>

<file path=xl/sharedStrings.xml><?xml version="1.0" encoding="utf-8"?>
<sst xmlns="http://schemas.openxmlformats.org/spreadsheetml/2006/main" count="89" uniqueCount="83">
  <si>
    <t xml:space="preserve">CNH Industrial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</si>
  <si>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</si>
  <si>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</si>
  <si>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</si>
  <si>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</si>
  <si>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</si>
  <si>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</si>
  <si>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</si>
  <si>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</si>
  <si>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</si>
  <si>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</si>
  <si>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</si>
  <si>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</si>
  <si>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</si>
  <si>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</si>
  <si>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</si>
  <si>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</si>
  <si>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</si>
  <si>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Finacial Income</t>
  </si>
  <si>
    <t>Total Revenue</t>
  </si>
  <si>
    <t>COGS</t>
  </si>
  <si>
    <t>Gross Profit</t>
  </si>
  <si>
    <t>SGA</t>
  </si>
  <si>
    <t>R&amp;D</t>
  </si>
  <si>
    <t>Restructuring Cost</t>
  </si>
  <si>
    <t>Operating Profit</t>
  </si>
  <si>
    <t>Interest Expense</t>
  </si>
  <si>
    <t>Other</t>
  </si>
  <si>
    <t>Pretax Income</t>
  </si>
  <si>
    <t>Tax Expense</t>
  </si>
  <si>
    <t>Net Income</t>
  </si>
  <si>
    <t xml:space="preserve">Equity Income </t>
  </si>
  <si>
    <t>Minorities</t>
  </si>
  <si>
    <t>NI ti CNV</t>
  </si>
  <si>
    <t>EPS</t>
  </si>
  <si>
    <t>Construction</t>
  </si>
  <si>
    <t>Agriculture</t>
  </si>
  <si>
    <t xml:space="preserve">Finacial Service </t>
  </si>
  <si>
    <t>Revenue YoY</t>
  </si>
  <si>
    <t>Gross Margin</t>
  </si>
  <si>
    <t>Operating Margin</t>
  </si>
  <si>
    <t>Tax Rate</t>
  </si>
  <si>
    <t>Brands</t>
  </si>
  <si>
    <t>Products</t>
  </si>
  <si>
    <t>% of Rev</t>
  </si>
  <si>
    <t>Case IH</t>
  </si>
  <si>
    <t>New Holland Agriculture</t>
  </si>
  <si>
    <t>New Holland Construction</t>
  </si>
  <si>
    <t>Case Construction</t>
  </si>
  <si>
    <t>Notes</t>
  </si>
  <si>
    <t>Firmation 2013 -&gt; Merger of Fiat Industries and subsidary CNH Global</t>
  </si>
  <si>
    <t>based in Netherlands</t>
  </si>
  <si>
    <t>Balance Sheet</t>
  </si>
  <si>
    <t>Restricted Cash</t>
  </si>
  <si>
    <t xml:space="preserve">Trade Receivables </t>
  </si>
  <si>
    <t>Finance Receivables</t>
  </si>
  <si>
    <t>Inventories</t>
  </si>
  <si>
    <t>Current Assets</t>
  </si>
  <si>
    <t>PP&amp;E</t>
  </si>
  <si>
    <t xml:space="preserve">Subsidaries </t>
  </si>
  <si>
    <t xml:space="preserve">Operating Leases </t>
  </si>
  <si>
    <t>Goodwill</t>
  </si>
  <si>
    <t>Other intangibles</t>
  </si>
  <si>
    <t>Deferred tax assets</t>
  </si>
  <si>
    <t>Derivative assets</t>
  </si>
  <si>
    <t>Other assets</t>
  </si>
  <si>
    <t>Non-current assets</t>
  </si>
  <si>
    <t xml:space="preserve">Total Assets </t>
  </si>
  <si>
    <t>Financle Payables Iveco</t>
  </si>
  <si>
    <t>Financial Receivables Iveco</t>
  </si>
  <si>
    <t xml:space="preserve">Deferred tax liabilties </t>
  </si>
  <si>
    <t>Pensions</t>
  </si>
  <si>
    <t xml:space="preserve">Derivative liabilties </t>
  </si>
  <si>
    <t xml:space="preserve">Other liabilties </t>
  </si>
  <si>
    <t xml:space="preserve">Total liabilties </t>
  </si>
  <si>
    <t>Equity</t>
  </si>
  <si>
    <t xml:space="preserve">Equity &amp; Liabilities </t>
  </si>
  <si>
    <t xml:space="preserve">Trade Payables </t>
  </si>
  <si>
    <t>Noncontrolling Interest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</si>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</sst>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\F\Y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/>
    <xf numFmtId="0" fontId="8" fillId="0" borderId="0" xfId="2" applyFont="1"/>
    <xf numFmtId="166" fontId="1" fillId="0" borderId="0" xfId="0" applyNumberFormat="1" applyFont="1"/>
    <xf numFmtId="164" fontId="6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5672-DC16-4BFE-AEDB-9316442846DB}">
  <dimension ref="A1:I12"/>
  <sheetViews>
    <sheetView zoomScale="150" zoomScaleNormal="150" workbookViewId="0">
      <selection activeCell="B4" sqref="B4"/>
    </sheetView>
  </sheetViews>
  <sheetFormatPr defaultRowHeight="12.75" x14ac:dyDescent="0.2"/>
  <cols>
    <col min="1" max="1" width="4.140625" style="4" customWidth="1"/>
    <col min="2" max="2" width="22.140625" style="4" bestFit="1" customWidth="1"/>
    <col min="3" max="3" width="23.140625" style="4" customWidth="1"/>
    <col min="4" max="4" width="9.28515625" style="4" customWidth="1"/>
    <col min="5" max="16384" width="9.140625" style="4"/>
  </cols>
  <sheetData>
    <row r="1" spans="1:9" x14ac:dyDescent="0.2">
      <c r="A1" s="3" t="s">
        <v>0</v>
      </c>
    </row>
    <row r="2" spans="1:9" x14ac:dyDescent="0.2">
      <c r="A2" s="4" t="s">
        <v>1</v>
      </c>
      <c r="G2" s="4" t="s">
        <v>2</v>
      </c>
      <c r="H2" s="4">
        <v>13.78</v>
      </c>
    </row>
    <row r="3" spans="1:9" x14ac:dyDescent="0.2">
      <c r="G3" s="4" t="s">
        <v>3</v>
      </c>
      <c r="H3" s="5">
        <v>1249.4316329999999</v>
      </c>
      <c r="I3" s="6" t="s">
        <v>79</v>
      </c>
    </row>
    <row r="4" spans="1:9" x14ac:dyDescent="0.2">
      <c r="B4" s="7" t="s">
        <v>42</v>
      </c>
      <c r="C4" s="8" t="s">
        <v>43</v>
      </c>
      <c r="D4" s="9" t="s">
        <v>44</v>
      </c>
      <c r="G4" s="4" t="s">
        <v>4</v>
      </c>
      <c r="H4" s="5">
        <f>+H2*H3</f>
        <v>17217.167902739999</v>
      </c>
    </row>
    <row r="5" spans="1:9" x14ac:dyDescent="0.2">
      <c r="B5" s="10" t="s">
        <v>45</v>
      </c>
      <c r="C5" s="11"/>
      <c r="D5" s="12"/>
      <c r="G5" s="4" t="s">
        <v>5</v>
      </c>
      <c r="H5" s="5">
        <f>1695+703</f>
        <v>2398</v>
      </c>
      <c r="I5" s="6" t="s">
        <v>79</v>
      </c>
    </row>
    <row r="6" spans="1:9" x14ac:dyDescent="0.2">
      <c r="B6" s="13" t="s">
        <v>46</v>
      </c>
      <c r="D6" s="14"/>
      <c r="G6" s="4" t="s">
        <v>6</v>
      </c>
      <c r="H6" s="5">
        <f>26010+60</f>
        <v>26070</v>
      </c>
      <c r="I6" s="6" t="s">
        <v>79</v>
      </c>
    </row>
    <row r="7" spans="1:9" x14ac:dyDescent="0.2">
      <c r="B7" s="13" t="s">
        <v>47</v>
      </c>
      <c r="D7" s="14"/>
      <c r="G7" s="4" t="s">
        <v>7</v>
      </c>
      <c r="H7" s="5">
        <f>+H4-H5+H6</f>
        <v>40889.167902739995</v>
      </c>
    </row>
    <row r="8" spans="1:9" x14ac:dyDescent="0.2">
      <c r="B8" s="13" t="s">
        <v>48</v>
      </c>
      <c r="D8" s="14"/>
    </row>
    <row r="9" spans="1:9" x14ac:dyDescent="0.2">
      <c r="B9" s="15"/>
      <c r="C9" s="16"/>
      <c r="D9" s="17"/>
      <c r="G9" s="4" t="s">
        <v>51</v>
      </c>
    </row>
    <row r="11" spans="1:9" x14ac:dyDescent="0.2">
      <c r="B11" s="18" t="s">
        <v>49</v>
      </c>
    </row>
    <row r="12" spans="1:9" x14ac:dyDescent="0.2">
      <c r="B12" s="4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0C1D-43D1-4321-B299-044D15C10725}">
  <dimension ref="A1:BA494"/>
  <sheetViews>
    <sheetView tabSelected="1" zoomScale="196" zoomScaleNormal="1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4" bestFit="1" customWidth="1"/>
    <col min="2" max="2" width="25.7109375" style="4" bestFit="1" customWidth="1"/>
    <col min="3" max="6" width="9.28515625" style="4" bestFit="1" customWidth="1"/>
    <col min="7" max="7" width="9.5703125" style="4" bestFit="1" customWidth="1"/>
    <col min="8" max="11" width="9.28515625" style="4" bestFit="1" customWidth="1"/>
    <col min="12" max="15" width="9.140625" style="4"/>
    <col min="16" max="28" width="9.28515625" style="4" bestFit="1" customWidth="1"/>
    <col min="29" max="16384" width="9.140625" style="4"/>
  </cols>
  <sheetData>
    <row r="1" spans="1:52" x14ac:dyDescent="0.2">
      <c r="A1" s="19" t="s">
        <v>9</v>
      </c>
    </row>
    <row r="2" spans="1:52" x14ac:dyDescent="0.2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8</v>
      </c>
      <c r="J2" s="6" t="s">
        <v>16</v>
      </c>
      <c r="K2" s="6" t="s">
        <v>79</v>
      </c>
      <c r="L2" s="6" t="s">
        <v>80</v>
      </c>
      <c r="M2" s="6" t="s">
        <v>81</v>
      </c>
      <c r="N2" s="6" t="s">
        <v>82</v>
      </c>
      <c r="P2" s="20">
        <v>11</v>
      </c>
      <c r="Q2" s="20">
        <f>+P2+1</f>
        <v>12</v>
      </c>
      <c r="R2" s="20">
        <f t="shared" ref="R2:AB2" si="0">+Q2+1</f>
        <v>13</v>
      </c>
      <c r="S2" s="20">
        <f t="shared" si="0"/>
        <v>14</v>
      </c>
      <c r="T2" s="20">
        <f t="shared" si="0"/>
        <v>15</v>
      </c>
      <c r="U2" s="20">
        <f t="shared" si="0"/>
        <v>16</v>
      </c>
      <c r="V2" s="20">
        <f t="shared" si="0"/>
        <v>17</v>
      </c>
      <c r="W2" s="20">
        <f t="shared" si="0"/>
        <v>18</v>
      </c>
      <c r="X2" s="20">
        <f t="shared" si="0"/>
        <v>19</v>
      </c>
      <c r="Y2" s="20">
        <f t="shared" si="0"/>
        <v>20</v>
      </c>
      <c r="Z2" s="20">
        <f t="shared" si="0"/>
        <v>21</v>
      </c>
      <c r="AA2" s="20">
        <f t="shared" si="0"/>
        <v>22</v>
      </c>
      <c r="AB2" s="20">
        <f t="shared" si="0"/>
        <v>23</v>
      </c>
    </row>
    <row r="3" spans="1:52" x14ac:dyDescent="0.2">
      <c r="B3" s="4" t="s">
        <v>36</v>
      </c>
      <c r="C3" s="6"/>
      <c r="D3" s="5">
        <v>4384</v>
      </c>
      <c r="E3" s="5"/>
      <c r="F3" s="5"/>
      <c r="G3" s="5">
        <v>3373</v>
      </c>
      <c r="H3" s="5"/>
      <c r="I3" s="5">
        <v>3310</v>
      </c>
      <c r="J3" s="5"/>
      <c r="K3" s="5">
        <v>2581</v>
      </c>
      <c r="L3" s="5"/>
      <c r="M3" s="5"/>
      <c r="N3" s="5"/>
      <c r="O3" s="5"/>
    </row>
    <row r="4" spans="1:52" x14ac:dyDescent="0.2">
      <c r="B4" s="4" t="s">
        <v>35</v>
      </c>
      <c r="C4" s="6"/>
      <c r="D4" s="5">
        <v>948</v>
      </c>
      <c r="E4" s="5"/>
      <c r="F4" s="5"/>
      <c r="G4" s="5">
        <v>758</v>
      </c>
      <c r="H4" s="5"/>
      <c r="I4" s="5">
        <v>687</v>
      </c>
      <c r="J4" s="5"/>
      <c r="K4" s="5">
        <v>591</v>
      </c>
      <c r="L4" s="5"/>
      <c r="M4" s="5"/>
      <c r="N4" s="5"/>
      <c r="O4" s="5"/>
    </row>
    <row r="5" spans="1:52" x14ac:dyDescent="0.2">
      <c r="B5" s="4" t="s">
        <v>37</v>
      </c>
      <c r="C5" s="6"/>
      <c r="D5" s="5">
        <v>653</v>
      </c>
      <c r="E5" s="5"/>
      <c r="F5" s="5"/>
      <c r="G5" s="5">
        <v>685</v>
      </c>
      <c r="H5" s="5"/>
      <c r="I5" s="5">
        <v>659</v>
      </c>
      <c r="J5" s="5"/>
      <c r="K5" s="5">
        <v>651</v>
      </c>
      <c r="L5" s="5"/>
      <c r="M5" s="5"/>
      <c r="N5" s="5"/>
      <c r="O5" s="5"/>
    </row>
    <row r="6" spans="1:52" x14ac:dyDescent="0.2">
      <c r="B6" s="4" t="s">
        <v>17</v>
      </c>
      <c r="C6" s="5"/>
      <c r="D6" s="5">
        <v>5332</v>
      </c>
      <c r="E6" s="5"/>
      <c r="F6" s="5"/>
      <c r="G6" s="5">
        <v>4131</v>
      </c>
      <c r="H6" s="5"/>
      <c r="I6" s="5">
        <v>3997</v>
      </c>
      <c r="J6" s="5"/>
      <c r="K6" s="5">
        <v>3172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">
      <c r="B7" s="4" t="s">
        <v>18</v>
      </c>
      <c r="C7" s="5"/>
      <c r="D7" s="5">
        <v>654</v>
      </c>
      <c r="E7" s="5"/>
      <c r="F7" s="5"/>
      <c r="G7" s="5">
        <v>687</v>
      </c>
      <c r="H7" s="5"/>
      <c r="I7" s="5">
        <v>657</v>
      </c>
      <c r="J7" s="5"/>
      <c r="K7" s="5">
        <v>656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">
      <c r="B8" s="3" t="s">
        <v>19</v>
      </c>
      <c r="C8" s="21">
        <f>+C6+C7</f>
        <v>0</v>
      </c>
      <c r="D8" s="21">
        <f t="shared" ref="D8:J8" si="1">+D6+D7</f>
        <v>5986</v>
      </c>
      <c r="E8" s="21">
        <f t="shared" si="1"/>
        <v>0</v>
      </c>
      <c r="F8" s="21">
        <f t="shared" si="1"/>
        <v>0</v>
      </c>
      <c r="G8" s="21">
        <f t="shared" si="1"/>
        <v>4818</v>
      </c>
      <c r="H8" s="21">
        <f t="shared" si="1"/>
        <v>0</v>
      </c>
      <c r="I8" s="21">
        <f t="shared" si="1"/>
        <v>4654</v>
      </c>
      <c r="J8" s="21">
        <f t="shared" si="1"/>
        <v>0</v>
      </c>
      <c r="K8" s="21">
        <v>3828</v>
      </c>
      <c r="L8" s="21"/>
      <c r="M8" s="21"/>
      <c r="N8" s="21"/>
      <c r="O8" s="2"/>
      <c r="P8" s="21">
        <v>33480</v>
      </c>
      <c r="Q8" s="21">
        <v>32801</v>
      </c>
      <c r="R8" s="21">
        <v>33836</v>
      </c>
      <c r="S8" s="21">
        <v>32555</v>
      </c>
      <c r="T8" s="21">
        <v>25912</v>
      </c>
      <c r="U8" s="21">
        <v>25095</v>
      </c>
      <c r="V8" s="21">
        <v>27701</v>
      </c>
      <c r="W8" s="21">
        <v>29706</v>
      </c>
      <c r="X8" s="21">
        <v>28079</v>
      </c>
      <c r="Y8" s="21">
        <v>14779</v>
      </c>
      <c r="Z8" s="21">
        <v>19496</v>
      </c>
      <c r="AA8" s="21">
        <v>23551</v>
      </c>
      <c r="AB8" s="21">
        <v>24687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">
      <c r="B9" s="4" t="s">
        <v>20</v>
      </c>
      <c r="C9" s="5"/>
      <c r="D9" s="5">
        <v>4059</v>
      </c>
      <c r="E9" s="5"/>
      <c r="F9" s="5"/>
      <c r="G9" s="5">
        <v>3195</v>
      </c>
      <c r="H9" s="5"/>
      <c r="I9" s="5">
        <v>3130</v>
      </c>
      <c r="J9" s="5"/>
      <c r="K9" s="5">
        <v>2569</v>
      </c>
      <c r="L9" s="5"/>
      <c r="M9" s="5"/>
      <c r="N9" s="5"/>
      <c r="O9" s="1"/>
      <c r="P9" s="5">
        <v>26270</v>
      </c>
      <c r="Q9" s="5">
        <v>25569</v>
      </c>
      <c r="R9" s="5">
        <v>26551</v>
      </c>
      <c r="S9" s="5">
        <v>25534</v>
      </c>
      <c r="T9" s="5">
        <v>20357</v>
      </c>
      <c r="U9" s="5">
        <v>19420</v>
      </c>
      <c r="V9" s="5">
        <v>21572</v>
      </c>
      <c r="W9" s="5">
        <v>22958</v>
      </c>
      <c r="X9" s="5">
        <v>21832</v>
      </c>
      <c r="Y9" s="5">
        <v>11902</v>
      </c>
      <c r="Z9" s="5">
        <v>14877</v>
      </c>
      <c r="AA9" s="5">
        <v>17486</v>
      </c>
      <c r="AB9" s="5">
        <v>16838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">
      <c r="B10" s="4" t="s">
        <v>21</v>
      </c>
      <c r="C10" s="5">
        <f t="shared" ref="C10:H10" si="2">+C8-C9</f>
        <v>0</v>
      </c>
      <c r="D10" s="5">
        <f t="shared" si="2"/>
        <v>1927</v>
      </c>
      <c r="E10" s="5">
        <f t="shared" si="2"/>
        <v>0</v>
      </c>
      <c r="F10" s="5">
        <f t="shared" si="2"/>
        <v>0</v>
      </c>
      <c r="G10" s="5">
        <f t="shared" si="2"/>
        <v>1623</v>
      </c>
      <c r="H10" s="5">
        <f t="shared" si="2"/>
        <v>0</v>
      </c>
      <c r="I10" s="5">
        <f>+I8-I9</f>
        <v>1524</v>
      </c>
      <c r="J10" s="5">
        <f t="shared" ref="J10:K10" si="3">+J8-J9</f>
        <v>0</v>
      </c>
      <c r="K10" s="5">
        <f t="shared" si="3"/>
        <v>1259</v>
      </c>
      <c r="L10" s="5"/>
      <c r="M10" s="5"/>
      <c r="N10" s="5"/>
      <c r="O10" s="1"/>
      <c r="P10" s="5">
        <v>7210</v>
      </c>
      <c r="Q10" s="5">
        <v>7232</v>
      </c>
      <c r="R10" s="5">
        <v>7285</v>
      </c>
      <c r="S10" s="5">
        <v>7021</v>
      </c>
      <c r="T10" s="5">
        <v>5555</v>
      </c>
      <c r="U10" s="5">
        <v>5675</v>
      </c>
      <c r="V10" s="5">
        <v>6129</v>
      </c>
      <c r="W10" s="5">
        <v>6748</v>
      </c>
      <c r="X10" s="5">
        <v>6247</v>
      </c>
      <c r="Y10" s="5">
        <v>2877</v>
      </c>
      <c r="Z10" s="5">
        <v>4619</v>
      </c>
      <c r="AA10" s="5">
        <v>6065</v>
      </c>
      <c r="AB10" s="5">
        <v>7849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">
      <c r="B11" s="4" t="s">
        <v>22</v>
      </c>
      <c r="C11" s="5"/>
      <c r="D11" s="5">
        <v>462</v>
      </c>
      <c r="E11" s="5"/>
      <c r="F11" s="5"/>
      <c r="G11" s="5">
        <v>411</v>
      </c>
      <c r="H11" s="5"/>
      <c r="I11" s="5">
        <v>426</v>
      </c>
      <c r="J11" s="5"/>
      <c r="K11" s="5">
        <v>386</v>
      </c>
      <c r="L11" s="5"/>
      <c r="M11" s="5"/>
      <c r="N11" s="5"/>
      <c r="O11" s="1"/>
      <c r="P11" s="5">
        <v>3214</v>
      </c>
      <c r="Q11" s="5">
        <v>3036</v>
      </c>
      <c r="R11" s="5">
        <v>3094</v>
      </c>
      <c r="S11" s="5">
        <v>2925</v>
      </c>
      <c r="T11" s="5">
        <v>2317</v>
      </c>
      <c r="U11" s="5">
        <v>2246</v>
      </c>
      <c r="V11" s="5">
        <v>2315</v>
      </c>
      <c r="W11" s="5">
        <v>2351</v>
      </c>
      <c r="X11" s="5">
        <v>2216</v>
      </c>
      <c r="Y11" s="5">
        <v>1296</v>
      </c>
      <c r="Z11" s="5">
        <v>1454</v>
      </c>
      <c r="AA11" s="5">
        <v>1752</v>
      </c>
      <c r="AB11" s="5">
        <v>1863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">
      <c r="B12" s="4" t="s">
        <v>23</v>
      </c>
      <c r="C12" s="5"/>
      <c r="D12" s="5">
        <v>266</v>
      </c>
      <c r="E12" s="5"/>
      <c r="F12" s="5"/>
      <c r="G12" s="5">
        <v>228</v>
      </c>
      <c r="H12" s="5"/>
      <c r="I12" s="5">
        <v>221</v>
      </c>
      <c r="J12" s="5"/>
      <c r="K12" s="5">
        <v>184</v>
      </c>
      <c r="L12" s="5"/>
      <c r="M12" s="5"/>
      <c r="N12" s="5"/>
      <c r="O12" s="1"/>
      <c r="P12" s="5">
        <v>1026</v>
      </c>
      <c r="Q12" s="5">
        <v>1129</v>
      </c>
      <c r="R12" s="5">
        <v>1222</v>
      </c>
      <c r="S12" s="5">
        <v>1106</v>
      </c>
      <c r="T12" s="5">
        <v>856</v>
      </c>
      <c r="U12" s="5">
        <v>860</v>
      </c>
      <c r="V12" s="5">
        <v>957</v>
      </c>
      <c r="W12" s="5">
        <v>1061</v>
      </c>
      <c r="X12" s="5">
        <v>1030</v>
      </c>
      <c r="Y12" s="5">
        <v>493</v>
      </c>
      <c r="Z12" s="5">
        <v>642</v>
      </c>
      <c r="AA12" s="5">
        <v>866</v>
      </c>
      <c r="AB12" s="5">
        <v>1041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">
      <c r="B13" s="4" t="s">
        <v>24</v>
      </c>
      <c r="C13" s="5"/>
      <c r="D13" s="5">
        <v>5</v>
      </c>
      <c r="E13" s="5"/>
      <c r="F13" s="5"/>
      <c r="G13" s="5">
        <v>31</v>
      </c>
      <c r="H13" s="5"/>
      <c r="I13" s="5">
        <v>12</v>
      </c>
      <c r="J13" s="5"/>
      <c r="K13" s="5">
        <v>6</v>
      </c>
      <c r="L13" s="5"/>
      <c r="M13" s="5"/>
      <c r="N13" s="5"/>
      <c r="O13" s="1"/>
      <c r="P13" s="5">
        <v>6030</v>
      </c>
      <c r="Q13" s="5">
        <v>5885</v>
      </c>
      <c r="R13" s="5">
        <v>5911</v>
      </c>
      <c r="S13" s="5">
        <v>5932</v>
      </c>
      <c r="T13" s="5">
        <v>4988</v>
      </c>
      <c r="U13" s="5">
        <v>5697</v>
      </c>
      <c r="V13" s="5">
        <v>5470</v>
      </c>
      <c r="W13" s="5">
        <v>5282</v>
      </c>
      <c r="X13" s="5">
        <v>5077</v>
      </c>
      <c r="Y13" s="5">
        <v>2396</v>
      </c>
      <c r="Z13" s="5">
        <v>2131</v>
      </c>
      <c r="AA13" s="5">
        <v>2649</v>
      </c>
      <c r="AB13" s="5">
        <v>5146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">
      <c r="B14" s="4" t="s">
        <v>25</v>
      </c>
      <c r="C14" s="5">
        <f t="shared" ref="C14:H14" si="4">+C10-SUM(C11:C13)</f>
        <v>0</v>
      </c>
      <c r="D14" s="5">
        <f t="shared" si="4"/>
        <v>1194</v>
      </c>
      <c r="E14" s="5">
        <f t="shared" si="4"/>
        <v>0</v>
      </c>
      <c r="F14" s="5">
        <f t="shared" si="4"/>
        <v>0</v>
      </c>
      <c r="G14" s="5">
        <f t="shared" si="4"/>
        <v>953</v>
      </c>
      <c r="H14" s="5">
        <f t="shared" si="4"/>
        <v>0</v>
      </c>
      <c r="I14" s="5">
        <f>+I10-SUM(I11:I13)</f>
        <v>865</v>
      </c>
      <c r="J14" s="5">
        <f>+J10-SUM(J11:J13)</f>
        <v>0</v>
      </c>
      <c r="K14" s="5">
        <f>+K10-SUM(K11:K13)</f>
        <v>683</v>
      </c>
      <c r="L14" s="5"/>
      <c r="M14" s="5"/>
      <c r="N14" s="5"/>
      <c r="O14" s="2"/>
      <c r="P14" s="5">
        <v>1180</v>
      </c>
      <c r="Q14" s="5">
        <v>1347</v>
      </c>
      <c r="R14" s="5">
        <v>1374</v>
      </c>
      <c r="S14" s="5">
        <v>1089</v>
      </c>
      <c r="T14" s="5">
        <v>567</v>
      </c>
      <c r="U14" s="5">
        <v>-22</v>
      </c>
      <c r="V14" s="5">
        <v>659</v>
      </c>
      <c r="W14" s="5">
        <v>1466</v>
      </c>
      <c r="X14" s="5">
        <v>1170</v>
      </c>
      <c r="Y14" s="5">
        <v>481</v>
      </c>
      <c r="Z14" s="5">
        <v>2488</v>
      </c>
      <c r="AA14" s="5">
        <v>3416</v>
      </c>
      <c r="AB14" s="5">
        <v>2703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">
      <c r="B15" s="4" t="s">
        <v>26</v>
      </c>
      <c r="C15" s="5"/>
      <c r="D15" s="5">
        <v>346</v>
      </c>
      <c r="E15" s="5"/>
      <c r="F15" s="5"/>
      <c r="G15" s="5">
        <v>394</v>
      </c>
      <c r="H15" s="5"/>
      <c r="I15" s="5">
        <v>378</v>
      </c>
      <c r="J15" s="5"/>
      <c r="K15" s="5">
        <v>362</v>
      </c>
      <c r="L15" s="5"/>
      <c r="M15" s="5"/>
      <c r="N15" s="5"/>
      <c r="O15" s="1"/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">
      <c r="B16" s="4" t="s">
        <v>27</v>
      </c>
      <c r="C16" s="5"/>
      <c r="D16" s="5">
        <v>186</v>
      </c>
      <c r="E16" s="5"/>
      <c r="F16" s="5"/>
      <c r="G16" s="5">
        <v>157</v>
      </c>
      <c r="H16" s="5"/>
      <c r="I16" s="5">
        <v>127</v>
      </c>
      <c r="J16" s="5"/>
      <c r="K16" s="5">
        <v>159</v>
      </c>
      <c r="L16" s="5"/>
      <c r="M16" s="5"/>
      <c r="N16" s="5"/>
      <c r="O16" s="1"/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-660</v>
      </c>
      <c r="Z16" s="5">
        <v>-549</v>
      </c>
      <c r="AA16" s="5">
        <v>-734</v>
      </c>
      <c r="AB16" s="5">
        <v>0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2:53" x14ac:dyDescent="0.2">
      <c r="B17" s="4" t="s">
        <v>28</v>
      </c>
      <c r="C17" s="5">
        <f t="shared" ref="C17:H17" si="5">+C14-SUM(C15:C16)</f>
        <v>0</v>
      </c>
      <c r="D17" s="5">
        <f t="shared" si="5"/>
        <v>662</v>
      </c>
      <c r="E17" s="5">
        <f t="shared" si="5"/>
        <v>0</v>
      </c>
      <c r="F17" s="5">
        <f t="shared" si="5"/>
        <v>0</v>
      </c>
      <c r="G17" s="5">
        <f t="shared" si="5"/>
        <v>402</v>
      </c>
      <c r="H17" s="5">
        <f t="shared" si="5"/>
        <v>0</v>
      </c>
      <c r="I17" s="5">
        <f>+I14-SUM(I15:I16)</f>
        <v>360</v>
      </c>
      <c r="J17" s="5">
        <f>+J14-SUM(J15:J16)</f>
        <v>0</v>
      </c>
      <c r="K17" s="5">
        <f>+K14-SUM(K15:K16)</f>
        <v>162</v>
      </c>
      <c r="L17" s="5"/>
      <c r="M17" s="5"/>
      <c r="N17" s="5"/>
      <c r="O17" s="1"/>
      <c r="P17" s="5">
        <v>1180</v>
      </c>
      <c r="Q17" s="5">
        <v>1347</v>
      </c>
      <c r="R17" s="5">
        <v>1374</v>
      </c>
      <c r="S17" s="5">
        <v>1089</v>
      </c>
      <c r="T17" s="5">
        <v>567</v>
      </c>
      <c r="U17" s="5">
        <v>-22</v>
      </c>
      <c r="V17" s="5">
        <v>659</v>
      </c>
      <c r="W17" s="5">
        <v>1466</v>
      </c>
      <c r="X17" s="5">
        <v>1170</v>
      </c>
      <c r="Y17" s="5">
        <v>-179</v>
      </c>
      <c r="Z17" s="5">
        <v>1939</v>
      </c>
      <c r="AA17" s="5">
        <v>2682</v>
      </c>
      <c r="AB17" s="5">
        <v>2703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2:53" x14ac:dyDescent="0.2">
      <c r="B18" s="4" t="s">
        <v>29</v>
      </c>
      <c r="C18" s="5"/>
      <c r="D18" s="5">
        <v>171</v>
      </c>
      <c r="E18" s="5"/>
      <c r="F18" s="5"/>
      <c r="G18" s="5">
        <v>77</v>
      </c>
      <c r="H18" s="5"/>
      <c r="I18" s="5">
        <v>75</v>
      </c>
      <c r="J18" s="5"/>
      <c r="K18" s="5">
        <v>47</v>
      </c>
      <c r="L18" s="5"/>
      <c r="M18" s="5"/>
      <c r="N18" s="5"/>
      <c r="O18" s="2"/>
      <c r="P18" s="5">
        <v>652</v>
      </c>
      <c r="Q18" s="5">
        <v>564</v>
      </c>
      <c r="R18" s="5">
        <v>671</v>
      </c>
      <c r="S18" s="5">
        <v>467</v>
      </c>
      <c r="T18" s="5">
        <v>360</v>
      </c>
      <c r="U18" s="5">
        <v>297</v>
      </c>
      <c r="V18" s="5">
        <v>457</v>
      </c>
      <c r="W18" s="5">
        <v>417</v>
      </c>
      <c r="X18" s="5">
        <v>-271</v>
      </c>
      <c r="Y18" s="5">
        <v>85</v>
      </c>
      <c r="Z18" s="5">
        <v>229</v>
      </c>
      <c r="AA18" s="5">
        <v>747</v>
      </c>
      <c r="AB18" s="5">
        <v>594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2:53" x14ac:dyDescent="0.2">
      <c r="B19" s="4" t="s">
        <v>31</v>
      </c>
      <c r="C19" s="5"/>
      <c r="D19" s="5">
        <v>49</v>
      </c>
      <c r="E19" s="5"/>
      <c r="F19" s="5"/>
      <c r="G19" s="5">
        <v>44</v>
      </c>
      <c r="H19" s="5"/>
      <c r="I19" s="5">
        <v>25</v>
      </c>
      <c r="J19" s="5"/>
      <c r="K19" s="5">
        <v>17</v>
      </c>
      <c r="L19" s="5"/>
      <c r="M19" s="5"/>
      <c r="N19" s="5"/>
      <c r="O19" s="5"/>
      <c r="P19" s="5">
        <v>639</v>
      </c>
      <c r="Q19" s="5">
        <v>876</v>
      </c>
      <c r="R19" s="5">
        <v>828</v>
      </c>
      <c r="S19" s="5">
        <v>708</v>
      </c>
      <c r="T19" s="5">
        <v>248</v>
      </c>
      <c r="U19" s="5">
        <v>-261</v>
      </c>
      <c r="V19" s="5">
        <v>290</v>
      </c>
      <c r="W19" s="5">
        <v>1099</v>
      </c>
      <c r="X19" s="5">
        <v>1454</v>
      </c>
      <c r="Y19" s="5">
        <v>-438</v>
      </c>
      <c r="Z19" s="5">
        <v>1760</v>
      </c>
      <c r="AA19" s="5">
        <v>2039</v>
      </c>
      <c r="AB19" s="5">
        <v>2383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2:53" x14ac:dyDescent="0.2">
      <c r="B20" s="4" t="s">
        <v>30</v>
      </c>
      <c r="C20" s="5">
        <f t="shared" ref="C20:H20" si="6">+C17-C18+C19</f>
        <v>0</v>
      </c>
      <c r="D20" s="5">
        <f t="shared" si="6"/>
        <v>540</v>
      </c>
      <c r="E20" s="5">
        <f t="shared" si="6"/>
        <v>0</v>
      </c>
      <c r="F20" s="5">
        <f t="shared" si="6"/>
        <v>0</v>
      </c>
      <c r="G20" s="5">
        <f t="shared" si="6"/>
        <v>369</v>
      </c>
      <c r="H20" s="5">
        <f t="shared" si="6"/>
        <v>0</v>
      </c>
      <c r="I20" s="5">
        <f>+I17-I18+I19</f>
        <v>310</v>
      </c>
      <c r="J20" s="5">
        <f t="shared" ref="J20:K20" si="7">+J17-J18+J19</f>
        <v>0</v>
      </c>
      <c r="K20" s="5">
        <f t="shared" si="7"/>
        <v>132</v>
      </c>
      <c r="L20" s="5"/>
      <c r="M20" s="5"/>
      <c r="N20" s="5"/>
      <c r="O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2:53" x14ac:dyDescent="0.2">
      <c r="B21" s="4" t="s">
        <v>32</v>
      </c>
      <c r="C21" s="5"/>
      <c r="D21" s="5">
        <v>3</v>
      </c>
      <c r="E21" s="5"/>
      <c r="F21" s="5"/>
      <c r="G21" s="5">
        <v>1</v>
      </c>
      <c r="H21" s="5"/>
      <c r="I21" s="5">
        <v>4</v>
      </c>
      <c r="J21" s="5"/>
      <c r="K21" s="5">
        <v>1</v>
      </c>
      <c r="L21" s="5"/>
      <c r="M21" s="5"/>
      <c r="N21" s="5"/>
      <c r="O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2:53" x14ac:dyDescent="0.2">
      <c r="B22" s="4" t="s">
        <v>33</v>
      </c>
      <c r="C22" s="5">
        <f t="shared" ref="C22:H22" si="8">+C20-C21</f>
        <v>0</v>
      </c>
      <c r="D22" s="5">
        <f t="shared" si="8"/>
        <v>537</v>
      </c>
      <c r="E22" s="5">
        <f t="shared" si="8"/>
        <v>0</v>
      </c>
      <c r="F22" s="5">
        <f t="shared" si="8"/>
        <v>0</v>
      </c>
      <c r="G22" s="5">
        <f t="shared" si="8"/>
        <v>368</v>
      </c>
      <c r="H22" s="5">
        <f t="shared" si="8"/>
        <v>0</v>
      </c>
      <c r="I22" s="5">
        <f>+I20-I21</f>
        <v>306</v>
      </c>
      <c r="J22" s="5">
        <f t="shared" ref="J22:K22" si="9">+J20-J21</f>
        <v>0</v>
      </c>
      <c r="K22" s="5">
        <f t="shared" si="9"/>
        <v>131</v>
      </c>
      <c r="L22" s="5"/>
      <c r="M22" s="5"/>
      <c r="N22" s="5"/>
      <c r="O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2:53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2:53" x14ac:dyDescent="0.2">
      <c r="B24" s="4" t="s">
        <v>34</v>
      </c>
      <c r="C24" s="22" t="e">
        <f t="shared" ref="C24:H24" si="10">+C22/C25</f>
        <v>#DIV/0!</v>
      </c>
      <c r="D24" s="22">
        <f t="shared" si="10"/>
        <v>0.40315315315315314</v>
      </c>
      <c r="E24" s="22" t="e">
        <f t="shared" si="10"/>
        <v>#DIV/0!</v>
      </c>
      <c r="F24" s="22" t="e">
        <f t="shared" si="10"/>
        <v>#DIV/0!</v>
      </c>
      <c r="G24" s="22">
        <f t="shared" si="10"/>
        <v>0.29206349206349208</v>
      </c>
      <c r="H24" s="22" t="e">
        <f t="shared" si="10"/>
        <v>#DIV/0!</v>
      </c>
      <c r="I24" s="22">
        <f>+I22/I25</f>
        <v>0.2446043165467626</v>
      </c>
      <c r="J24" s="22" t="e">
        <f t="shared" ref="J24:K24" si="11">+J22/J25</f>
        <v>#DIV/0!</v>
      </c>
      <c r="K24" s="22">
        <f t="shared" si="11"/>
        <v>0.10496794871794872</v>
      </c>
      <c r="L24" s="22"/>
      <c r="M24" s="22"/>
      <c r="N24" s="2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2:53" x14ac:dyDescent="0.2">
      <c r="B25" s="4" t="s">
        <v>3</v>
      </c>
      <c r="C25" s="5"/>
      <c r="D25" s="5">
        <v>1332</v>
      </c>
      <c r="E25" s="5"/>
      <c r="F25" s="5"/>
      <c r="G25" s="5">
        <v>1260</v>
      </c>
      <c r="H25" s="5"/>
      <c r="I25" s="5">
        <v>1251</v>
      </c>
      <c r="J25" s="5"/>
      <c r="K25" s="5">
        <v>1248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2:53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2:53" x14ac:dyDescent="0.2">
      <c r="B27" s="4" t="s">
        <v>38</v>
      </c>
      <c r="C27" s="5"/>
      <c r="D27" s="5"/>
      <c r="E27" s="5"/>
      <c r="F27" s="5"/>
      <c r="G27" s="23" t="e">
        <f t="shared" ref="G27:H27" si="12">+G8/B8-1</f>
        <v>#VALUE!</v>
      </c>
      <c r="H27" s="23" t="e">
        <f t="shared" si="12"/>
        <v>#DIV/0!</v>
      </c>
      <c r="I27" s="23">
        <f>+I8/D8-1</f>
        <v>-0.22251921149348475</v>
      </c>
      <c r="J27" s="23" t="e">
        <f t="shared" ref="J27" si="13">+J8/E8-1</f>
        <v>#DIV/0!</v>
      </c>
      <c r="K27" s="23"/>
      <c r="L27" s="23"/>
      <c r="M27" s="23"/>
      <c r="N27" s="2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2:53" x14ac:dyDescent="0.2">
      <c r="B28" s="4" t="s">
        <v>39</v>
      </c>
      <c r="C28" s="23" t="e">
        <f t="shared" ref="C28:H28" si="14">+C10/C8</f>
        <v>#DIV/0!</v>
      </c>
      <c r="D28" s="23">
        <f t="shared" si="14"/>
        <v>0.32191780821917809</v>
      </c>
      <c r="E28" s="23" t="e">
        <f t="shared" si="14"/>
        <v>#DIV/0!</v>
      </c>
      <c r="F28" s="23" t="e">
        <f t="shared" si="14"/>
        <v>#DIV/0!</v>
      </c>
      <c r="G28" s="23">
        <f t="shared" si="14"/>
        <v>0.3368617683686177</v>
      </c>
      <c r="H28" s="23" t="e">
        <f t="shared" si="14"/>
        <v>#DIV/0!</v>
      </c>
      <c r="I28" s="23">
        <f>+I10/I8</f>
        <v>0.32746024924795875</v>
      </c>
      <c r="J28" s="23" t="e">
        <f t="shared" ref="J28" si="15">+J10/J8</f>
        <v>#DIV/0!</v>
      </c>
      <c r="K28" s="23"/>
      <c r="L28" s="23"/>
      <c r="M28" s="23"/>
      <c r="N28" s="23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2:53" x14ac:dyDescent="0.2">
      <c r="B29" s="4" t="s">
        <v>40</v>
      </c>
      <c r="C29" s="23" t="e">
        <f t="shared" ref="C29:H29" si="16">+C14/C8</f>
        <v>#DIV/0!</v>
      </c>
      <c r="D29" s="23">
        <f t="shared" si="16"/>
        <v>0.19946541931172737</v>
      </c>
      <c r="E29" s="23" t="e">
        <f t="shared" si="16"/>
        <v>#DIV/0!</v>
      </c>
      <c r="F29" s="23" t="e">
        <f t="shared" si="16"/>
        <v>#DIV/0!</v>
      </c>
      <c r="G29" s="23">
        <f t="shared" si="16"/>
        <v>0.19779991697799917</v>
      </c>
      <c r="H29" s="23" t="e">
        <f t="shared" si="16"/>
        <v>#DIV/0!</v>
      </c>
      <c r="I29" s="23">
        <f>+I14/I8</f>
        <v>0.18586162440911044</v>
      </c>
      <c r="J29" s="23" t="e">
        <f>+J14/J8</f>
        <v>#DIV/0!</v>
      </c>
      <c r="K29" s="23"/>
      <c r="L29" s="23"/>
      <c r="M29" s="23"/>
      <c r="N29" s="23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2:53" x14ac:dyDescent="0.2">
      <c r="B30" s="4" t="s">
        <v>41</v>
      </c>
      <c r="C30" s="23" t="e">
        <f t="shared" ref="C30:H30" si="17">+C18/C17</f>
        <v>#DIV/0!</v>
      </c>
      <c r="D30" s="23">
        <f t="shared" si="17"/>
        <v>0.2583081570996979</v>
      </c>
      <c r="E30" s="23" t="e">
        <f t="shared" si="17"/>
        <v>#DIV/0!</v>
      </c>
      <c r="F30" s="23" t="e">
        <f t="shared" si="17"/>
        <v>#DIV/0!</v>
      </c>
      <c r="G30" s="23">
        <f t="shared" si="17"/>
        <v>0.19154228855721392</v>
      </c>
      <c r="H30" s="23" t="e">
        <f t="shared" si="17"/>
        <v>#DIV/0!</v>
      </c>
      <c r="I30" s="23">
        <f>+I18/I17</f>
        <v>0.20833333333333334</v>
      </c>
      <c r="J30" s="23" t="e">
        <f t="shared" ref="J30" si="18">+J18/J17</f>
        <v>#DIV/0!</v>
      </c>
      <c r="K30" s="23"/>
      <c r="L30" s="23"/>
      <c r="M30" s="23"/>
      <c r="N30" s="23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2:53" x14ac:dyDescent="0.2">
      <c r="C31" s="2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2:53" x14ac:dyDescent="0.2">
      <c r="B32" s="18" t="s">
        <v>52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2:52" x14ac:dyDescent="0.2">
      <c r="B33" s="4" t="s">
        <v>5</v>
      </c>
      <c r="C33" s="5"/>
      <c r="D33" s="5"/>
      <c r="E33" s="5"/>
      <c r="F33" s="5">
        <v>4322</v>
      </c>
      <c r="G33" s="5"/>
      <c r="H33" s="5"/>
      <c r="I33" s="5">
        <v>1801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2:52" x14ac:dyDescent="0.2">
      <c r="B34" s="4" t="s">
        <v>53</v>
      </c>
      <c r="C34" s="5"/>
      <c r="D34" s="5"/>
      <c r="E34" s="5"/>
      <c r="F34" s="5">
        <v>723</v>
      </c>
      <c r="G34" s="5"/>
      <c r="H34" s="5"/>
      <c r="I34" s="5">
        <v>649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2:52" x14ac:dyDescent="0.2">
      <c r="B35" s="4" t="s">
        <v>54</v>
      </c>
      <c r="C35" s="5"/>
      <c r="D35" s="5"/>
      <c r="E35" s="5"/>
      <c r="F35" s="5">
        <v>133</v>
      </c>
      <c r="G35" s="5"/>
      <c r="H35" s="5"/>
      <c r="I35" s="5">
        <v>212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2:52" x14ac:dyDescent="0.2">
      <c r="B36" s="4" t="s">
        <v>55</v>
      </c>
      <c r="C36" s="5"/>
      <c r="D36" s="5"/>
      <c r="E36" s="5"/>
      <c r="F36" s="5">
        <v>24249</v>
      </c>
      <c r="G36" s="5"/>
      <c r="H36" s="5"/>
      <c r="I36" s="5">
        <v>24062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2:52" x14ac:dyDescent="0.2">
      <c r="B37" s="4" t="s">
        <v>69</v>
      </c>
      <c r="C37" s="5"/>
      <c r="D37" s="5"/>
      <c r="E37" s="5"/>
      <c r="F37" s="5">
        <v>380</v>
      </c>
      <c r="G37" s="5"/>
      <c r="H37" s="5"/>
      <c r="I37" s="5">
        <v>274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2:52" x14ac:dyDescent="0.2">
      <c r="B38" s="4" t="s">
        <v>56</v>
      </c>
      <c r="C38" s="5"/>
      <c r="D38" s="5"/>
      <c r="E38" s="5"/>
      <c r="F38" s="5">
        <v>5545</v>
      </c>
      <c r="G38" s="5"/>
      <c r="H38" s="5"/>
      <c r="I38" s="5">
        <v>5930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2:52" x14ac:dyDescent="0.2">
      <c r="B39" s="4" t="s">
        <v>57</v>
      </c>
      <c r="C39" s="5"/>
      <c r="D39" s="5"/>
      <c r="E39" s="5">
        <f t="shared" ref="E39:H39" si="19">+SUM(E33:E38)</f>
        <v>0</v>
      </c>
      <c r="F39" s="5">
        <f t="shared" si="19"/>
        <v>35352</v>
      </c>
      <c r="G39" s="5">
        <f t="shared" si="19"/>
        <v>0</v>
      </c>
      <c r="H39" s="5">
        <f t="shared" si="19"/>
        <v>0</v>
      </c>
      <c r="I39" s="5">
        <f>+SUM(I33:I38)</f>
        <v>32928</v>
      </c>
      <c r="J39" s="5">
        <f>+SUM(J33:J38)</f>
        <v>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2:52" x14ac:dyDescent="0.2">
      <c r="B40" s="4" t="s">
        <v>58</v>
      </c>
      <c r="C40" s="5"/>
      <c r="D40" s="5"/>
      <c r="E40" s="5"/>
      <c r="F40" s="5">
        <v>1913</v>
      </c>
      <c r="G40" s="5"/>
      <c r="H40" s="5"/>
      <c r="I40" s="5">
        <v>1980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2:52" x14ac:dyDescent="0.2">
      <c r="B41" s="4" t="s">
        <v>59</v>
      </c>
      <c r="C41" s="5"/>
      <c r="D41" s="5"/>
      <c r="E41" s="5"/>
      <c r="F41" s="5">
        <v>479</v>
      </c>
      <c r="G41" s="5"/>
      <c r="H41" s="5"/>
      <c r="I41" s="5">
        <v>532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2:52" x14ac:dyDescent="0.2">
      <c r="B42" s="4" t="s">
        <v>60</v>
      </c>
      <c r="C42" s="5"/>
      <c r="D42" s="5"/>
      <c r="E42" s="5"/>
      <c r="F42" s="5">
        <v>1417</v>
      </c>
      <c r="G42" s="5"/>
      <c r="H42" s="5"/>
      <c r="I42" s="5">
        <v>1406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2:52" x14ac:dyDescent="0.2">
      <c r="B43" s="4" t="s">
        <v>61</v>
      </c>
      <c r="C43" s="5"/>
      <c r="D43" s="5"/>
      <c r="E43" s="5"/>
      <c r="F43" s="5">
        <v>3614</v>
      </c>
      <c r="G43" s="5"/>
      <c r="H43" s="5"/>
      <c r="I43" s="5">
        <v>3615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2:52" x14ac:dyDescent="0.2">
      <c r="B44" s="4" t="s">
        <v>62</v>
      </c>
      <c r="C44" s="5"/>
      <c r="D44" s="5"/>
      <c r="E44" s="5"/>
      <c r="F44" s="5">
        <v>1292</v>
      </c>
      <c r="G44" s="5"/>
      <c r="H44" s="5"/>
      <c r="I44" s="5">
        <v>1251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2:52" x14ac:dyDescent="0.2">
      <c r="B45" s="4" t="s">
        <v>63</v>
      </c>
      <c r="C45" s="5"/>
      <c r="D45" s="5"/>
      <c r="E45" s="5"/>
      <c r="F45" s="5">
        <v>979</v>
      </c>
      <c r="G45" s="5"/>
      <c r="H45" s="5"/>
      <c r="I45" s="5">
        <v>957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2:52" x14ac:dyDescent="0.2">
      <c r="B46" s="4" t="s">
        <v>64</v>
      </c>
      <c r="C46" s="5"/>
      <c r="D46" s="5"/>
      <c r="E46" s="5"/>
      <c r="F46" s="5">
        <v>136</v>
      </c>
      <c r="G46" s="5"/>
      <c r="H46" s="5"/>
      <c r="I46" s="5">
        <v>159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x14ac:dyDescent="0.2">
      <c r="B47" s="4" t="s">
        <v>65</v>
      </c>
      <c r="C47" s="5"/>
      <c r="D47" s="5"/>
      <c r="E47" s="5"/>
      <c r="F47" s="5">
        <v>1085</v>
      </c>
      <c r="G47" s="5"/>
      <c r="H47" s="5"/>
      <c r="I47" s="5">
        <v>1205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2:52" x14ac:dyDescent="0.2">
      <c r="B48" s="4" t="s">
        <v>66</v>
      </c>
      <c r="C48" s="5"/>
      <c r="D48" s="5"/>
      <c r="E48" s="5">
        <f t="shared" ref="E48:H48" si="20">+SUM(E40:E47)</f>
        <v>0</v>
      </c>
      <c r="F48" s="5">
        <f t="shared" si="20"/>
        <v>10915</v>
      </c>
      <c r="G48" s="5">
        <f t="shared" si="20"/>
        <v>0</v>
      </c>
      <c r="H48" s="5">
        <f t="shared" si="20"/>
        <v>0</v>
      </c>
      <c r="I48" s="5">
        <f>+SUM(I40:I47)</f>
        <v>11105</v>
      </c>
      <c r="J48" s="5">
        <f t="shared" ref="J48" si="21">+SUM(J40:J47)</f>
        <v>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2:52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2:52" x14ac:dyDescent="0.2">
      <c r="B50" s="4" t="s">
        <v>67</v>
      </c>
      <c r="E50" s="5">
        <f t="shared" ref="E50:H50" si="22">+E48+E39</f>
        <v>0</v>
      </c>
      <c r="F50" s="5">
        <f t="shared" si="22"/>
        <v>46267</v>
      </c>
      <c r="G50" s="5">
        <f t="shared" si="22"/>
        <v>0</v>
      </c>
      <c r="H50" s="5">
        <f t="shared" si="22"/>
        <v>0</v>
      </c>
      <c r="I50" s="5">
        <f>+I48+I39</f>
        <v>44033</v>
      </c>
      <c r="J50" s="5">
        <f t="shared" ref="J50" si="23">+J48+J39</f>
        <v>0</v>
      </c>
      <c r="K50" s="5"/>
      <c r="L50" s="5"/>
      <c r="M50" s="5"/>
      <c r="N50" s="5"/>
    </row>
    <row r="51" spans="2:52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2:52" x14ac:dyDescent="0.2">
      <c r="B52" s="4" t="s">
        <v>6</v>
      </c>
      <c r="C52" s="5"/>
      <c r="D52" s="5"/>
      <c r="E52" s="5"/>
      <c r="F52" s="5">
        <v>27326</v>
      </c>
      <c r="G52" s="5"/>
      <c r="H52" s="5"/>
      <c r="I52" s="5">
        <v>27300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2:52" x14ac:dyDescent="0.2">
      <c r="B53" s="4" t="s">
        <v>68</v>
      </c>
      <c r="C53" s="5"/>
      <c r="D53" s="5"/>
      <c r="E53" s="5"/>
      <c r="F53" s="5">
        <v>146</v>
      </c>
      <c r="G53" s="5"/>
      <c r="H53" s="5"/>
      <c r="I53" s="5">
        <v>48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2:52" x14ac:dyDescent="0.2">
      <c r="B54" s="4" t="s">
        <v>77</v>
      </c>
      <c r="C54" s="5"/>
      <c r="D54" s="5"/>
      <c r="E54" s="5"/>
      <c r="F54" s="5">
        <v>3611</v>
      </c>
      <c r="G54" s="5"/>
      <c r="H54" s="5"/>
      <c r="I54" s="5">
        <v>2409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2:52" x14ac:dyDescent="0.2">
      <c r="B55" s="4" t="s">
        <v>70</v>
      </c>
      <c r="C55" s="5"/>
      <c r="D55" s="5"/>
      <c r="E55" s="5"/>
      <c r="F55" s="5">
        <v>35</v>
      </c>
      <c r="G55" s="5"/>
      <c r="H55" s="5"/>
      <c r="I55" s="5">
        <v>36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2:52" x14ac:dyDescent="0.2">
      <c r="B56" s="4" t="s">
        <v>71</v>
      </c>
      <c r="C56" s="5"/>
      <c r="D56" s="5"/>
      <c r="E56" s="5"/>
      <c r="F56" s="5">
        <v>476</v>
      </c>
      <c r="G56" s="5"/>
      <c r="H56" s="5"/>
      <c r="I56" s="5">
        <v>450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2:52" x14ac:dyDescent="0.2">
      <c r="B57" s="4" t="s">
        <v>72</v>
      </c>
      <c r="C57" s="5"/>
      <c r="D57" s="5"/>
      <c r="E57" s="5"/>
      <c r="F57" s="5">
        <v>216</v>
      </c>
      <c r="G57" s="5"/>
      <c r="H57" s="5"/>
      <c r="I57" s="5">
        <v>145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2:52" x14ac:dyDescent="0.2">
      <c r="B58" s="4" t="s">
        <v>73</v>
      </c>
      <c r="C58" s="5"/>
      <c r="D58" s="5"/>
      <c r="E58" s="5"/>
      <c r="F58" s="5">
        <v>6307</v>
      </c>
      <c r="G58" s="5"/>
      <c r="H58" s="5"/>
      <c r="I58" s="5">
        <v>5876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:52" x14ac:dyDescent="0.2">
      <c r="B59" s="4" t="s">
        <v>74</v>
      </c>
      <c r="C59" s="5">
        <f t="shared" ref="C59:H59" si="24">+SUM(C52:C58)</f>
        <v>0</v>
      </c>
      <c r="D59" s="5">
        <f t="shared" si="24"/>
        <v>0</v>
      </c>
      <c r="E59" s="5">
        <f t="shared" si="24"/>
        <v>0</v>
      </c>
      <c r="F59" s="5">
        <f t="shared" si="24"/>
        <v>38117</v>
      </c>
      <c r="G59" s="5">
        <f t="shared" si="24"/>
        <v>0</v>
      </c>
      <c r="H59" s="5">
        <f t="shared" si="24"/>
        <v>0</v>
      </c>
      <c r="I59" s="5">
        <f>+SUM(I52:I58)</f>
        <v>36264</v>
      </c>
      <c r="J59" s="5">
        <f t="shared" ref="J59" si="25">+SUM(J52:J58)</f>
        <v>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2:52" x14ac:dyDescent="0.2">
      <c r="B60" s="4" t="s">
        <v>78</v>
      </c>
      <c r="C60" s="5"/>
      <c r="D60" s="5"/>
      <c r="E60" s="5"/>
      <c r="F60" s="5">
        <v>54</v>
      </c>
      <c r="G60" s="5"/>
      <c r="H60" s="5"/>
      <c r="I60" s="5">
        <v>57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2:52" x14ac:dyDescent="0.2">
      <c r="B61" s="4" t="s">
        <v>75</v>
      </c>
      <c r="C61" s="5"/>
      <c r="D61" s="5"/>
      <c r="E61" s="5"/>
      <c r="F61" s="5">
        <v>8096</v>
      </c>
      <c r="G61" s="5"/>
      <c r="H61" s="5"/>
      <c r="I61" s="5">
        <v>7712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2:52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2:52" x14ac:dyDescent="0.2">
      <c r="B63" s="4" t="s">
        <v>76</v>
      </c>
      <c r="C63" s="5">
        <f t="shared" ref="C63:H63" si="26">+SUM(C59:C61)</f>
        <v>0</v>
      </c>
      <c r="D63" s="5">
        <f t="shared" si="26"/>
        <v>0</v>
      </c>
      <c r="E63" s="5">
        <f t="shared" si="26"/>
        <v>0</v>
      </c>
      <c r="F63" s="5">
        <f t="shared" si="26"/>
        <v>46267</v>
      </c>
      <c r="G63" s="5">
        <f t="shared" si="26"/>
        <v>0</v>
      </c>
      <c r="H63" s="5">
        <f t="shared" si="26"/>
        <v>0</v>
      </c>
      <c r="I63" s="5">
        <f>+SUM(I59:I61)</f>
        <v>44033</v>
      </c>
      <c r="J63" s="5">
        <f t="shared" ref="J63" si="27">+SUM(J59:J61)</f>
        <v>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:52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3:52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3:52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3:52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3:52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3:52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3:52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3:52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3:52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3:52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3:52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3:52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3:52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3:52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3:52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3:52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3:52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3:52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3:52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3:52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3:52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3:52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3:52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3:52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3:52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3:52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3:52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3:52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3:52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3:52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3:52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3:52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3:52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3:52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3:52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3:52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3:52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3:52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3:52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3:52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3:52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3:52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3:52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3:52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3:52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3:52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3:52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3:52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3:52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3:52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3:52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3:52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3:52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3:52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3:52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3:52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3:52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3:52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3:52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3:52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3:52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3:52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3:52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3:52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3:52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3:52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3:52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3:52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3:52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3:52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3:52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3:52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3:52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3:52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3:52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3:52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3:52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3:52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3:52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3:52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3:52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3:52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3:52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3:52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3:52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3:52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3:52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3:52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3:52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3:52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3:52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3:52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3:52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3:52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3:52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3:52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3:52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3:52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3:52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3:52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3:52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3:52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3:52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3:52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3:52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3:52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3:52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3:52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3:52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3:52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3:52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3:52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3:52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3:52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3:52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3:52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3:52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3:52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3:52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3:52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3:52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3:52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3:52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3:52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3:52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3:52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3:52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3:52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3:52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3:52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3:52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3:52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3:52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3:52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3:52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3:52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3:52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3:52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3:52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3:52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3:52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3:52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3:52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3:52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3:52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3:52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3:52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3:52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3:52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3:52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3:52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3:52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3:52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3:52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3:52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3:52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3:52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3:52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3:52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3:52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3:52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3:52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3:52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3:52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3:52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3:52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3:52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3:52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3:52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3:52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3:52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3:52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3:52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3:52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3:52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3:52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3:52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3:52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3:52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3:52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3:52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3:52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3:52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3:52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3:52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3:52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3:52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3:52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spans="3:52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spans="3:52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spans="3:52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spans="3:52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spans="3:52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spans="3:52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spans="3:52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spans="3:52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spans="3:52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spans="3:52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spans="3:52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spans="3:52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spans="3:52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spans="3:52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spans="3:52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spans="3:52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spans="3:52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spans="3:52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spans="3:52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spans="3:52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spans="3:52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spans="3:52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spans="3:52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spans="3:52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spans="3:52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spans="3:52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spans="3:52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spans="3:52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spans="3:52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spans="3:52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spans="3:52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spans="3:52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spans="3:52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spans="3:52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spans="3:52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spans="3:52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spans="3:52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spans="3:52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spans="3:52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spans="3:52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spans="3:52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spans="3:52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spans="3:52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spans="3:52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spans="3:52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spans="3:52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spans="3:52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spans="3:52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spans="3:52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spans="3:52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spans="3:52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spans="3:52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spans="3:52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spans="3:52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spans="3:52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spans="3:52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spans="3:52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spans="3:52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spans="3:52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spans="3:52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spans="3:52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spans="3:52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spans="3:52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spans="3:52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spans="3:52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spans="3:52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spans="3:52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spans="3:52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spans="3:52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spans="3:52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spans="3:52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spans="3:52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spans="3:52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spans="3:52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spans="3:52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spans="3:52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spans="3:52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spans="3:52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spans="3:52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spans="3:52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spans="3:52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spans="3:52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spans="3:52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spans="3:52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spans="3:52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spans="3:52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spans="3:52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spans="3:52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spans="3:52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spans="3:52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spans="3:52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spans="3:52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spans="3:52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spans="3:52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spans="3:52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spans="3:52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spans="3:52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spans="3:52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spans="3:52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spans="3:52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spans="3:52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spans="3:52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spans="3:52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spans="3:52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spans="3:52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spans="3:52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spans="3:52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spans="3:52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spans="3:52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spans="3:52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spans="3:52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spans="3:52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spans="3:52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spans="3:52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spans="3:52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spans="3:52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spans="3:52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spans="3:52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spans="3:52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spans="3:52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spans="3:52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spans="3:52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spans="3:52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spans="3:52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spans="3:52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spans="3:52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spans="3:52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spans="3:52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spans="3:52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spans="3:52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spans="3:52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spans="3:52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spans="3:52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spans="3:52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spans="3:52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spans="3:52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spans="3:52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spans="3:52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spans="3:52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spans="3:52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spans="3:52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spans="3:52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spans="3:52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spans="3:52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spans="3:52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spans="3:52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spans="3:52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spans="3:52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spans="3:52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spans="3:52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spans="3:52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spans="3:52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spans="3:52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spans="3:52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spans="3:52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spans="3:52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spans="3:52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spans="3:52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spans="3:52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spans="3:52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spans="3:52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spans="3:52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spans="3:52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spans="3:52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spans="3:52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spans="3:52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spans="3:52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spans="3:52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spans="3:52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spans="3:52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spans="3:52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spans="3:52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spans="3:52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spans="3:52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spans="3:52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spans="3:52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spans="3:52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spans="3:52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spans="3:52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spans="3:52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spans="3:52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spans="3:52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spans="3:52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spans="3:52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spans="3:52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spans="3:52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spans="3:52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spans="3:52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spans="3:52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spans="3:52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spans="3:52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spans="3:52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spans="3:52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spans="3:52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spans="3:52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spans="3:52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spans="3:52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spans="3:52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spans="3:52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spans="3:52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spans="3:52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spans="3:52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spans="3:52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spans="3:52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spans="3:52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spans="3:52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spans="3:52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spans="3:52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spans="3:52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spans="3:52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spans="3:52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spans="3:52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spans="3:52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spans="3:52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spans="3:52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spans="3:52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spans="3:52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spans="3:52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spans="3:52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spans="3:52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spans="3:52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spans="3:52" x14ac:dyDescent="0.2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spans="3:52" x14ac:dyDescent="0.2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spans="3:52" x14ac:dyDescent="0.2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spans="3:52" x14ac:dyDescent="0.2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spans="3:52" x14ac:dyDescent="0.2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spans="3:52" x14ac:dyDescent="0.2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spans="3:52" x14ac:dyDescent="0.2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spans="3:52" x14ac:dyDescent="0.2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spans="3:52" x14ac:dyDescent="0.2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spans="3:52" x14ac:dyDescent="0.2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spans="3:52" x14ac:dyDescent="0.2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spans="3:52" x14ac:dyDescent="0.2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spans="3:52" x14ac:dyDescent="0.2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spans="3:52" x14ac:dyDescent="0.2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spans="3:52" x14ac:dyDescent="0.2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spans="3:52" x14ac:dyDescent="0.2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spans="3:52" x14ac:dyDescent="0.2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spans="3:52" x14ac:dyDescent="0.2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spans="3:52" x14ac:dyDescent="0.2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spans="3:52" x14ac:dyDescent="0.2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spans="3:52" x14ac:dyDescent="0.2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spans="3:52" x14ac:dyDescent="0.2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</sheetData>
  <hyperlinks>
    <hyperlink ref="A1" location="Main!A1" display="Main" xr:uid="{695B6C2D-8982-4D4C-A21D-F631CD847D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2024-12-08T15:05:32Z</dcterms:created>
  <dcterms:modified xsi:type="dcterms:W3CDTF">2025-09-02T12:09:48Z</dcterms:modified>
</cp:coreProperties>
</file>