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8D0DD33-AD79-4C3C-88C1-CF620CD4C7F9}" xr6:coauthVersionLast="47" xr6:coauthVersionMax="47" xr10:uidLastSave="{00000000-0000-0000-0000-000000000000}"/>
  <bookViews>
    <workbookView xWindow="-120" yWindow="-120" windowWidth="38640" windowHeight="21060" activeTab="1" xr2:uid="{E8636AA9-D2D4-44E9-ACE2-5A0FD2DD8B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H29" i="2"/>
  <c r="G29" i="2"/>
  <c r="I28" i="2"/>
  <c r="H28" i="2"/>
  <c r="G28" i="2"/>
  <c r="I27" i="2"/>
  <c r="H27" i="2"/>
  <c r="G27" i="2"/>
  <c r="J29" i="2"/>
  <c r="J28" i="2"/>
  <c r="J27" i="2"/>
  <c r="Q10" i="2"/>
  <c r="Q12" i="2" s="1"/>
  <c r="Q14" i="2" s="1"/>
  <c r="Q18" i="2" s="1"/>
  <c r="Q20" i="2" s="1"/>
  <c r="Q22" i="2" s="1"/>
  <c r="Q24" i="2" s="1"/>
  <c r="P10" i="2"/>
  <c r="P12" i="2" s="1"/>
  <c r="P14" i="2" s="1"/>
  <c r="P18" i="2" s="1"/>
  <c r="P20" i="2" s="1"/>
  <c r="P22" i="2" s="1"/>
  <c r="P24" i="2" s="1"/>
  <c r="O10" i="2"/>
  <c r="O12" i="2" s="1"/>
  <c r="O14" i="2" s="1"/>
  <c r="O18" i="2" s="1"/>
  <c r="O20" i="2" s="1"/>
  <c r="O22" i="2" s="1"/>
  <c r="O24" i="2" s="1"/>
  <c r="N10" i="2"/>
  <c r="N12" i="2" s="1"/>
  <c r="M10" i="2"/>
  <c r="M12" i="2" s="1"/>
  <c r="L10" i="2"/>
  <c r="L12" i="2" s="1"/>
  <c r="I10" i="2"/>
  <c r="I12" i="2" s="1"/>
  <c r="H10" i="2"/>
  <c r="H12" i="2" s="1"/>
  <c r="G10" i="2"/>
  <c r="G12" i="2" s="1"/>
  <c r="G14" i="2" s="1"/>
  <c r="G18" i="2" s="1"/>
  <c r="G20" i="2" s="1"/>
  <c r="G22" i="2" s="1"/>
  <c r="G24" i="2" s="1"/>
  <c r="F10" i="2"/>
  <c r="F12" i="2" s="1"/>
  <c r="F14" i="2" s="1"/>
  <c r="F18" i="2" s="1"/>
  <c r="F20" i="2" s="1"/>
  <c r="F22" i="2" s="1"/>
  <c r="F24" i="2" s="1"/>
  <c r="E10" i="2"/>
  <c r="E12" i="2" s="1"/>
  <c r="E14" i="2" s="1"/>
  <c r="E18" i="2" s="1"/>
  <c r="E20" i="2" s="1"/>
  <c r="E22" i="2" s="1"/>
  <c r="E24" i="2" s="1"/>
  <c r="D10" i="2"/>
  <c r="D12" i="2" s="1"/>
  <c r="D14" i="2" s="1"/>
  <c r="D18" i="2" s="1"/>
  <c r="D20" i="2" s="1"/>
  <c r="D22" i="2" s="1"/>
  <c r="D24" i="2" s="1"/>
  <c r="C10" i="2"/>
  <c r="C12" i="2" s="1"/>
  <c r="C14" i="2" s="1"/>
  <c r="C18" i="2" s="1"/>
  <c r="C20" i="2" s="1"/>
  <c r="C22" i="2" s="1"/>
  <c r="C24" i="2" s="1"/>
  <c r="J10" i="2"/>
  <c r="J12" i="2" s="1"/>
  <c r="J14" i="2" s="1"/>
  <c r="J18" i="2" s="1"/>
  <c r="J20" i="2" s="1"/>
  <c r="J22" i="2" s="1"/>
  <c r="J24" i="2" s="1"/>
  <c r="I7" i="1"/>
  <c r="I6" i="1"/>
  <c r="I5" i="1"/>
  <c r="I4" i="1"/>
  <c r="J31" i="2" l="1"/>
  <c r="C31" i="2"/>
  <c r="J32" i="2"/>
  <c r="C32" i="2"/>
  <c r="J33" i="2"/>
  <c r="C33" i="2"/>
  <c r="N14" i="2"/>
  <c r="N31" i="2"/>
  <c r="L14" i="2"/>
  <c r="L31" i="2"/>
  <c r="M14" i="2"/>
  <c r="M31" i="2"/>
  <c r="H14" i="2"/>
  <c r="H31" i="2"/>
  <c r="I14" i="2"/>
  <c r="I31" i="2"/>
  <c r="D33" i="2"/>
  <c r="E33" i="2"/>
  <c r="F33" i="2"/>
  <c r="G30" i="2"/>
  <c r="G33" i="2"/>
  <c r="H30" i="2"/>
  <c r="I30" i="2"/>
  <c r="D31" i="2"/>
  <c r="E31" i="2"/>
  <c r="P31" i="2"/>
  <c r="F31" i="2"/>
  <c r="Q31" i="2"/>
  <c r="G31" i="2"/>
  <c r="P32" i="2"/>
  <c r="D32" i="2"/>
  <c r="Q32" i="2"/>
  <c r="E32" i="2"/>
  <c r="J30" i="2"/>
  <c r="F32" i="2"/>
  <c r="G32" i="2"/>
  <c r="P33" i="2"/>
  <c r="Q33" i="2"/>
  <c r="O31" i="2"/>
  <c r="O32" i="2"/>
  <c r="O33" i="2"/>
  <c r="L18" i="2" l="1"/>
  <c r="L32" i="2"/>
  <c r="H18" i="2"/>
  <c r="H32" i="2"/>
  <c r="I18" i="2"/>
  <c r="I32" i="2"/>
  <c r="M18" i="2"/>
  <c r="M32" i="2"/>
  <c r="N18" i="2"/>
  <c r="N32" i="2"/>
  <c r="N20" i="2" l="1"/>
  <c r="N22" i="2" s="1"/>
  <c r="N24" i="2" s="1"/>
  <c r="N33" i="2"/>
  <c r="M20" i="2"/>
  <c r="M22" i="2" s="1"/>
  <c r="M24" i="2" s="1"/>
  <c r="M33" i="2"/>
  <c r="I20" i="2"/>
  <c r="I22" i="2" s="1"/>
  <c r="I24" i="2" s="1"/>
  <c r="I33" i="2"/>
  <c r="H20" i="2"/>
  <c r="H22" i="2" s="1"/>
  <c r="H24" i="2" s="1"/>
  <c r="H33" i="2"/>
  <c r="L20" i="2"/>
  <c r="L22" i="2" s="1"/>
  <c r="L24" i="2" s="1"/>
  <c r="L33" i="2"/>
</calcChain>
</file>

<file path=xl/sharedStrings.xml><?xml version="1.0" encoding="utf-8"?>
<sst xmlns="http://schemas.openxmlformats.org/spreadsheetml/2006/main" count="58" uniqueCount="54">
  <si>
    <t>CPNG</t>
  </si>
  <si>
    <t>Coupang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</si>
  <si>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</si>
  <si>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</si>
  <si>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</si>
  <si>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</si>
  <si>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</si>
  <si>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</si>
  <si>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</si>
  <si>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</si>
  <si>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</si>
  <si>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</si>
  <si>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</si>
  <si>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</si>
  <si>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</si>
  <si>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</si>
  <si>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</si>
  <si>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</si>
  <si>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</si>
  <si>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FY19</t>
  </si>
  <si>
    <t>FY20</t>
  </si>
  <si>
    <t>FY21</t>
  </si>
  <si>
    <t>FY22</t>
  </si>
  <si>
    <t>FY23</t>
  </si>
  <si>
    <t>FY24</t>
  </si>
  <si>
    <t>Retail Sales</t>
  </si>
  <si>
    <t>Other Revenue</t>
  </si>
  <si>
    <t>Revenue</t>
  </si>
  <si>
    <t>COGS</t>
  </si>
  <si>
    <t>Gross Profit</t>
  </si>
  <si>
    <t>SG&amp;A</t>
  </si>
  <si>
    <t>Operating Income</t>
  </si>
  <si>
    <t>Interest Income</t>
  </si>
  <si>
    <t>Interest Expense</t>
  </si>
  <si>
    <t>Other Expense</t>
  </si>
  <si>
    <t>Pretax Income</t>
  </si>
  <si>
    <t>Tax Expense</t>
  </si>
  <si>
    <t>Net Income</t>
  </si>
  <si>
    <t>Minority Interest</t>
  </si>
  <si>
    <t>Net Income to Group</t>
  </si>
  <si>
    <t>EPS</t>
  </si>
  <si>
    <t>Notes</t>
  </si>
  <si>
    <t>Acquisition of Farfetch in 2024</t>
  </si>
  <si>
    <t>Active Costumers</t>
  </si>
  <si>
    <t>RPAC</t>
  </si>
  <si>
    <t>Costumer Growth</t>
  </si>
  <si>
    <t>Retail Growth</t>
  </si>
  <si>
    <t>Other Growth</t>
  </si>
  <si>
    <t>Revenue Growth</t>
  </si>
  <si>
    <t xml:space="preserve">Gross Margin </t>
  </si>
  <si>
    <t xml:space="preserve">Operating Margin </t>
  </si>
  <si>
    <t>Tax Rate</t>
  </si>
  <si>
    <t>Group Revenue</t>
  </si>
  <si>
    <t>Farfetch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</si>
</sst>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164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coupang.com/English/financials/quarterly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095B-D030-4B82-BC14-4B3CE0139813}">
  <dimension ref="A1:J15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22.51</v>
      </c>
    </row>
    <row r="3" spans="1:10" x14ac:dyDescent="0.2">
      <c r="H3" s="2" t="s">
        <v>5</v>
      </c>
      <c r="I3" s="3">
        <v>1800</v>
      </c>
      <c r="J3" s="4" t="s">
        <v>10</v>
      </c>
    </row>
    <row r="4" spans="1:10" x14ac:dyDescent="0.2">
      <c r="B4" s="2" t="s">
        <v>0</v>
      </c>
      <c r="H4" s="2" t="s">
        <v>6</v>
      </c>
      <c r="I4" s="3">
        <f>+I2*I3</f>
        <v>40518</v>
      </c>
    </row>
    <row r="5" spans="1:10" x14ac:dyDescent="0.2">
      <c r="B5" s="5" t="s">
        <v>3</v>
      </c>
      <c r="H5" s="2" t="s">
        <v>7</v>
      </c>
      <c r="I5" s="3">
        <f>5879+151</f>
        <v>6030</v>
      </c>
      <c r="J5" s="4" t="s">
        <v>10</v>
      </c>
    </row>
    <row r="6" spans="1:10" x14ac:dyDescent="0.2">
      <c r="H6" s="2" t="s">
        <v>8</v>
      </c>
      <c r="I6" s="3">
        <f>66+988+479</f>
        <v>1533</v>
      </c>
      <c r="J6" s="4" t="s">
        <v>10</v>
      </c>
    </row>
    <row r="7" spans="1:10" x14ac:dyDescent="0.2">
      <c r="H7" s="2" t="s">
        <v>9</v>
      </c>
      <c r="I7" s="3">
        <f>+I4-I5+I6</f>
        <v>36021</v>
      </c>
    </row>
    <row r="14" spans="1:10" x14ac:dyDescent="0.2">
      <c r="B14" s="6" t="s">
        <v>41</v>
      </c>
    </row>
    <row r="15" spans="1:10" x14ac:dyDescent="0.2">
      <c r="B15" s="2" t="s">
        <v>42</v>
      </c>
    </row>
  </sheetData>
  <hyperlinks>
    <hyperlink ref="B5" r:id="rId1" xr:uid="{834AB902-C13D-4AED-9157-080CA95E4D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1A2-E5AD-4336-A943-6D14FDFF80C9}">
  <dimension ref="A1:BZ418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2.7109375" style="2" customWidth="1"/>
    <col min="3" max="16384" width="9.140625" style="2"/>
  </cols>
  <sheetData>
    <row r="1" spans="1:78" x14ac:dyDescent="0.2">
      <c r="A1" s="5" t="s">
        <v>11</v>
      </c>
    </row>
    <row r="2" spans="1:7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/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78" x14ac:dyDescent="0.2">
      <c r="B3" s="2" t="s">
        <v>43</v>
      </c>
      <c r="C3" s="3"/>
      <c r="D3" s="3"/>
      <c r="E3" s="3"/>
      <c r="F3" s="7">
        <v>20.8</v>
      </c>
      <c r="G3" s="3"/>
      <c r="H3" s="3"/>
      <c r="I3" s="3"/>
      <c r="J3" s="7">
        <v>22.8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x14ac:dyDescent="0.2">
      <c r="B4" s="2" t="s">
        <v>44</v>
      </c>
      <c r="C4" s="3"/>
      <c r="D4" s="3"/>
      <c r="E4" s="3"/>
      <c r="F4" s="3">
        <v>302</v>
      </c>
      <c r="G4" s="3"/>
      <c r="H4" s="3"/>
      <c r="I4" s="3"/>
      <c r="J4" s="3">
        <v>302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</row>
    <row r="5" spans="1:78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x14ac:dyDescent="0.2">
      <c r="B6" s="2" t="s">
        <v>25</v>
      </c>
      <c r="C6" s="3"/>
      <c r="D6" s="3"/>
      <c r="E6" s="3"/>
      <c r="F6" s="3">
        <v>5563</v>
      </c>
      <c r="G6" s="3"/>
      <c r="H6" s="3"/>
      <c r="I6" s="3"/>
      <c r="J6" s="3">
        <v>6052</v>
      </c>
      <c r="K6" s="3"/>
      <c r="L6" s="3"/>
      <c r="M6" s="3"/>
      <c r="N6" s="3"/>
      <c r="O6" s="3"/>
      <c r="P6" s="3">
        <v>21223</v>
      </c>
      <c r="Q6" s="3">
        <v>23866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x14ac:dyDescent="0.2">
      <c r="B7" s="2" t="s">
        <v>26</v>
      </c>
      <c r="C7" s="3"/>
      <c r="D7" s="3"/>
      <c r="E7" s="3"/>
      <c r="F7" s="3">
        <v>998</v>
      </c>
      <c r="G7" s="3"/>
      <c r="H7" s="3"/>
      <c r="I7" s="3"/>
      <c r="J7" s="3">
        <v>1913</v>
      </c>
      <c r="K7" s="3"/>
      <c r="L7" s="3"/>
      <c r="M7" s="3"/>
      <c r="N7" s="3"/>
      <c r="O7" s="3"/>
      <c r="P7" s="3">
        <v>3160</v>
      </c>
      <c r="Q7" s="3">
        <v>6402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</row>
    <row r="8" spans="1:78" x14ac:dyDescent="0.2">
      <c r="B8" s="2" t="s">
        <v>52</v>
      </c>
      <c r="C8" s="3"/>
      <c r="D8" s="3"/>
      <c r="E8" s="3"/>
      <c r="F8" s="3">
        <v>6561</v>
      </c>
      <c r="G8" s="3"/>
      <c r="H8" s="3"/>
      <c r="I8" s="3"/>
      <c r="J8" s="3">
        <v>7494</v>
      </c>
      <c r="K8" s="3"/>
      <c r="L8" s="3"/>
      <c r="M8" s="3"/>
      <c r="N8" s="3"/>
      <c r="O8" s="3"/>
      <c r="P8" s="3">
        <v>24383</v>
      </c>
      <c r="Q8" s="3">
        <v>28610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x14ac:dyDescent="0.2">
      <c r="B9" s="2" t="s">
        <v>53</v>
      </c>
      <c r="C9" s="3"/>
      <c r="D9" s="3"/>
      <c r="E9" s="3"/>
      <c r="F9" s="3">
        <v>0</v>
      </c>
      <c r="G9" s="3"/>
      <c r="H9" s="3"/>
      <c r="I9" s="3"/>
      <c r="J9" s="3">
        <v>471</v>
      </c>
      <c r="K9" s="3"/>
      <c r="L9" s="3"/>
      <c r="M9" s="3"/>
      <c r="N9" s="3"/>
      <c r="O9" s="3"/>
      <c r="P9" s="3">
        <v>0</v>
      </c>
      <c r="Q9" s="3">
        <v>1658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</row>
    <row r="10" spans="1:78" x14ac:dyDescent="0.2">
      <c r="B10" s="1" t="s">
        <v>27</v>
      </c>
      <c r="C10" s="8">
        <f t="shared" ref="C10:I10" si="0">+C6+C7</f>
        <v>0</v>
      </c>
      <c r="D10" s="8">
        <f t="shared" si="0"/>
        <v>0</v>
      </c>
      <c r="E10" s="8">
        <f t="shared" si="0"/>
        <v>0</v>
      </c>
      <c r="F10" s="8">
        <f t="shared" si="0"/>
        <v>6561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>+J6+J7</f>
        <v>7965</v>
      </c>
      <c r="K10" s="8"/>
      <c r="L10" s="8">
        <f t="shared" ref="L10:Q10" si="1">+L6+L7</f>
        <v>0</v>
      </c>
      <c r="M10" s="8">
        <f t="shared" si="1"/>
        <v>0</v>
      </c>
      <c r="N10" s="8">
        <f t="shared" si="1"/>
        <v>0</v>
      </c>
      <c r="O10" s="8">
        <f t="shared" si="1"/>
        <v>0</v>
      </c>
      <c r="P10" s="8">
        <f t="shared" si="1"/>
        <v>24383</v>
      </c>
      <c r="Q10" s="8">
        <f t="shared" si="1"/>
        <v>30268</v>
      </c>
      <c r="R10" s="8"/>
      <c r="S10" s="8"/>
      <c r="T10" s="8"/>
      <c r="U10" s="8"/>
      <c r="V10" s="8"/>
      <c r="W10" s="8"/>
      <c r="X10" s="8"/>
      <c r="Y10" s="8"/>
      <c r="Z10" s="8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x14ac:dyDescent="0.2">
      <c r="B11" s="2" t="s">
        <v>28</v>
      </c>
      <c r="C11" s="3"/>
      <c r="D11" s="3"/>
      <c r="E11" s="3"/>
      <c r="F11" s="3">
        <v>4881</v>
      </c>
      <c r="G11" s="3"/>
      <c r="H11" s="3"/>
      <c r="I11" s="3"/>
      <c r="J11" s="3">
        <v>5474</v>
      </c>
      <c r="K11" s="3"/>
      <c r="L11" s="3"/>
      <c r="M11" s="3"/>
      <c r="N11" s="3"/>
      <c r="O11" s="3"/>
      <c r="P11" s="3">
        <v>18193</v>
      </c>
      <c r="Q11" s="3">
        <v>21437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x14ac:dyDescent="0.2">
      <c r="B12" s="2" t="s">
        <v>29</v>
      </c>
      <c r="C12" s="3">
        <f t="shared" ref="C12:I12" si="2">+C10-C11</f>
        <v>0</v>
      </c>
      <c r="D12" s="3">
        <f t="shared" si="2"/>
        <v>0</v>
      </c>
      <c r="E12" s="3">
        <f t="shared" si="2"/>
        <v>0</v>
      </c>
      <c r="F12" s="3">
        <f t="shared" si="2"/>
        <v>1680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>+J10-J11</f>
        <v>2491</v>
      </c>
      <c r="K12" s="3"/>
      <c r="L12" s="3">
        <f t="shared" ref="L12:Q12" si="3">+L10-L11</f>
        <v>0</v>
      </c>
      <c r="M12" s="3">
        <f t="shared" si="3"/>
        <v>0</v>
      </c>
      <c r="N12" s="3">
        <f t="shared" si="3"/>
        <v>0</v>
      </c>
      <c r="O12" s="3">
        <f t="shared" si="3"/>
        <v>0</v>
      </c>
      <c r="P12" s="3">
        <f t="shared" si="3"/>
        <v>6190</v>
      </c>
      <c r="Q12" s="3">
        <f t="shared" si="3"/>
        <v>8831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x14ac:dyDescent="0.2">
      <c r="B13" s="2" t="s">
        <v>30</v>
      </c>
      <c r="C13" s="3"/>
      <c r="D13" s="3"/>
      <c r="E13" s="3"/>
      <c r="F13" s="3">
        <v>1550</v>
      </c>
      <c r="G13" s="3"/>
      <c r="H13" s="3"/>
      <c r="I13" s="3"/>
      <c r="J13" s="3">
        <v>2179</v>
      </c>
      <c r="K13" s="3"/>
      <c r="L13" s="3"/>
      <c r="M13" s="3"/>
      <c r="N13" s="3"/>
      <c r="O13" s="3"/>
      <c r="P13" s="3">
        <v>5717</v>
      </c>
      <c r="Q13" s="3">
        <v>8395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x14ac:dyDescent="0.2">
      <c r="B14" s="2" t="s">
        <v>31</v>
      </c>
      <c r="C14" s="3">
        <f t="shared" ref="C14:I14" si="4">+C12-C13</f>
        <v>0</v>
      </c>
      <c r="D14" s="3">
        <f t="shared" si="4"/>
        <v>0</v>
      </c>
      <c r="E14" s="3">
        <f t="shared" si="4"/>
        <v>0</v>
      </c>
      <c r="F14" s="3">
        <f t="shared" si="4"/>
        <v>130</v>
      </c>
      <c r="G14" s="3">
        <f t="shared" si="4"/>
        <v>0</v>
      </c>
      <c r="H14" s="3">
        <f t="shared" si="4"/>
        <v>0</v>
      </c>
      <c r="I14" s="3">
        <f t="shared" si="4"/>
        <v>0</v>
      </c>
      <c r="J14" s="3">
        <f>+J12-J13</f>
        <v>312</v>
      </c>
      <c r="K14" s="3"/>
      <c r="L14" s="3">
        <f t="shared" ref="L14:Q14" si="5">+L12-L13</f>
        <v>0</v>
      </c>
      <c r="M14" s="3">
        <f t="shared" si="5"/>
        <v>0</v>
      </c>
      <c r="N14" s="3">
        <f t="shared" si="5"/>
        <v>0</v>
      </c>
      <c r="O14" s="3">
        <f t="shared" si="5"/>
        <v>0</v>
      </c>
      <c r="P14" s="3">
        <f t="shared" si="5"/>
        <v>473</v>
      </c>
      <c r="Q14" s="3">
        <f t="shared" si="5"/>
        <v>436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x14ac:dyDescent="0.2">
      <c r="B15" s="2" t="s">
        <v>32</v>
      </c>
      <c r="C15" s="3"/>
      <c r="D15" s="3"/>
      <c r="E15" s="3"/>
      <c r="F15" s="3">
        <v>54</v>
      </c>
      <c r="G15" s="3"/>
      <c r="H15" s="3"/>
      <c r="I15" s="3"/>
      <c r="J15" s="3">
        <v>53</v>
      </c>
      <c r="K15" s="3"/>
      <c r="L15" s="3"/>
      <c r="M15" s="3"/>
      <c r="N15" s="3"/>
      <c r="O15" s="3"/>
      <c r="P15" s="3">
        <v>178</v>
      </c>
      <c r="Q15" s="3">
        <v>216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x14ac:dyDescent="0.2">
      <c r="B16" s="2" t="s">
        <v>33</v>
      </c>
      <c r="C16" s="3"/>
      <c r="D16" s="3"/>
      <c r="E16" s="3"/>
      <c r="F16" s="3">
        <v>13</v>
      </c>
      <c r="G16" s="3"/>
      <c r="H16" s="3"/>
      <c r="I16" s="3"/>
      <c r="J16" s="3">
        <v>40</v>
      </c>
      <c r="K16" s="3"/>
      <c r="L16" s="3"/>
      <c r="M16" s="3"/>
      <c r="N16" s="3"/>
      <c r="O16" s="3"/>
      <c r="P16" s="3">
        <v>48</v>
      </c>
      <c r="Q16" s="3">
        <v>140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2:78" x14ac:dyDescent="0.2">
      <c r="B17" s="2" t="s">
        <v>34</v>
      </c>
      <c r="C17" s="3"/>
      <c r="D17" s="3"/>
      <c r="E17" s="3"/>
      <c r="F17" s="3">
        <v>0</v>
      </c>
      <c r="G17" s="3"/>
      <c r="H17" s="3"/>
      <c r="I17" s="3"/>
      <c r="J17" s="3">
        <v>-46</v>
      </c>
      <c r="K17" s="3"/>
      <c r="L17" s="3"/>
      <c r="M17" s="3"/>
      <c r="N17" s="3"/>
      <c r="O17" s="3"/>
      <c r="P17" s="3">
        <v>-19</v>
      </c>
      <c r="Q17" s="3">
        <v>-39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2:78" x14ac:dyDescent="0.2">
      <c r="B18" s="2" t="s">
        <v>35</v>
      </c>
      <c r="C18" s="3">
        <f t="shared" ref="C18" si="6">+C14+C15-C16+C17</f>
        <v>0</v>
      </c>
      <c r="D18" s="3">
        <f t="shared" ref="D18" si="7">+D14+D15-D16+D17</f>
        <v>0</v>
      </c>
      <c r="E18" s="3">
        <f t="shared" ref="E18" si="8">+E14+E15-E16+E17</f>
        <v>0</v>
      </c>
      <c r="F18" s="3">
        <f t="shared" ref="F18" si="9">+F14+F15-F16+F17</f>
        <v>171</v>
      </c>
      <c r="G18" s="3">
        <f t="shared" ref="G18" si="10">+G14+G15-G16+G17</f>
        <v>0</v>
      </c>
      <c r="H18" s="3">
        <f t="shared" ref="H18" si="11">+H14+H15-H16+H17</f>
        <v>0</v>
      </c>
      <c r="I18" s="3">
        <f t="shared" ref="I18" si="12">+I14+I15-I16+I17</f>
        <v>0</v>
      </c>
      <c r="J18" s="3">
        <f t="shared" ref="J18" si="13">+J14+J15-J16+J17</f>
        <v>279</v>
      </c>
      <c r="K18" s="3"/>
      <c r="L18" s="3">
        <f t="shared" ref="L18:P18" si="14">+L14+L15-L16+L17</f>
        <v>0</v>
      </c>
      <c r="M18" s="3">
        <f t="shared" si="14"/>
        <v>0</v>
      </c>
      <c r="N18" s="3">
        <f t="shared" si="14"/>
        <v>0</v>
      </c>
      <c r="O18" s="3">
        <f t="shared" si="14"/>
        <v>0</v>
      </c>
      <c r="P18" s="3">
        <f t="shared" si="14"/>
        <v>584</v>
      </c>
      <c r="Q18" s="3">
        <f>+Q14+Q15-Q16+Q17</f>
        <v>473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2:78" x14ac:dyDescent="0.2">
      <c r="B19" s="2" t="s">
        <v>36</v>
      </c>
      <c r="C19" s="3"/>
      <c r="D19" s="3"/>
      <c r="E19" s="3"/>
      <c r="F19" s="3">
        <v>-861</v>
      </c>
      <c r="G19" s="3"/>
      <c r="H19" s="3"/>
      <c r="I19" s="3"/>
      <c r="J19" s="3">
        <v>148</v>
      </c>
      <c r="K19" s="3"/>
      <c r="L19" s="3"/>
      <c r="M19" s="3"/>
      <c r="N19" s="3"/>
      <c r="O19" s="3"/>
      <c r="P19" s="3">
        <v>-776</v>
      </c>
      <c r="Q19" s="3">
        <v>407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2:78" x14ac:dyDescent="0.2">
      <c r="B20" s="2" t="s">
        <v>37</v>
      </c>
      <c r="C20" s="3">
        <f t="shared" ref="C20" si="15">+C18-C19</f>
        <v>0</v>
      </c>
      <c r="D20" s="3">
        <f t="shared" ref="D20" si="16">+D18-D19</f>
        <v>0</v>
      </c>
      <c r="E20" s="3">
        <f t="shared" ref="E20" si="17">+E18-E19</f>
        <v>0</v>
      </c>
      <c r="F20" s="3">
        <f t="shared" ref="F20" si="18">+F18-F19</f>
        <v>1032</v>
      </c>
      <c r="G20" s="3">
        <f t="shared" ref="G20" si="19">+G18-G19</f>
        <v>0</v>
      </c>
      <c r="H20" s="3">
        <f t="shared" ref="H20" si="20">+H18-H19</f>
        <v>0</v>
      </c>
      <c r="I20" s="3">
        <f t="shared" ref="I20" si="21">+I18-I19</f>
        <v>0</v>
      </c>
      <c r="J20" s="3">
        <f t="shared" ref="J20" si="22">+J18-J19</f>
        <v>131</v>
      </c>
      <c r="K20" s="3"/>
      <c r="L20" s="3">
        <f t="shared" ref="L20:P20" si="23">+L18-L19</f>
        <v>0</v>
      </c>
      <c r="M20" s="3">
        <f t="shared" si="23"/>
        <v>0</v>
      </c>
      <c r="N20" s="3">
        <f t="shared" si="23"/>
        <v>0</v>
      </c>
      <c r="O20" s="3">
        <f t="shared" si="23"/>
        <v>0</v>
      </c>
      <c r="P20" s="3">
        <f t="shared" si="23"/>
        <v>1360</v>
      </c>
      <c r="Q20" s="3">
        <f>+Q18-Q19</f>
        <v>66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2:78" x14ac:dyDescent="0.2">
      <c r="B21" s="2" t="s">
        <v>38</v>
      </c>
      <c r="C21" s="3"/>
      <c r="D21" s="3"/>
      <c r="E21" s="3"/>
      <c r="F21" s="3">
        <v>0</v>
      </c>
      <c r="G21" s="3"/>
      <c r="H21" s="3"/>
      <c r="I21" s="3"/>
      <c r="J21" s="3">
        <v>-25</v>
      </c>
      <c r="K21" s="3"/>
      <c r="L21" s="3"/>
      <c r="M21" s="3"/>
      <c r="N21" s="3"/>
      <c r="O21" s="3"/>
      <c r="P21" s="3">
        <v>0</v>
      </c>
      <c r="Q21" s="3">
        <v>-88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2:78" x14ac:dyDescent="0.2">
      <c r="B22" s="2" t="s">
        <v>39</v>
      </c>
      <c r="C22" s="3">
        <f t="shared" ref="C22" si="24">+C20-C21</f>
        <v>0</v>
      </c>
      <c r="D22" s="3">
        <f t="shared" ref="D22" si="25">+D20-D21</f>
        <v>0</v>
      </c>
      <c r="E22" s="3">
        <f t="shared" ref="E22" si="26">+E20-E21</f>
        <v>0</v>
      </c>
      <c r="F22" s="3">
        <f t="shared" ref="F22" si="27">+F20-F21</f>
        <v>1032</v>
      </c>
      <c r="G22" s="3">
        <f t="shared" ref="G22" si="28">+G20-G21</f>
        <v>0</v>
      </c>
      <c r="H22" s="3">
        <f t="shared" ref="H22" si="29">+H20-H21</f>
        <v>0</v>
      </c>
      <c r="I22" s="3">
        <f t="shared" ref="I22" si="30">+I20-I21</f>
        <v>0</v>
      </c>
      <c r="J22" s="3">
        <f t="shared" ref="J22" si="31">+J20-J21</f>
        <v>156</v>
      </c>
      <c r="K22" s="3"/>
      <c r="L22" s="3">
        <f t="shared" ref="L22:O22" si="32">+L20-L21</f>
        <v>0</v>
      </c>
      <c r="M22" s="3">
        <f t="shared" si="32"/>
        <v>0</v>
      </c>
      <c r="N22" s="3">
        <f t="shared" si="32"/>
        <v>0</v>
      </c>
      <c r="O22" s="3">
        <f t="shared" si="32"/>
        <v>0</v>
      </c>
      <c r="P22" s="3">
        <f>+P20-P21</f>
        <v>1360</v>
      </c>
      <c r="Q22" s="3">
        <f>+Q20-Q21</f>
        <v>154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2:7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2:78" x14ac:dyDescent="0.2">
      <c r="B24" s="2" t="s">
        <v>40</v>
      </c>
      <c r="C24" s="9" t="e">
        <f t="shared" ref="C24" si="33">+C22/C25</f>
        <v>#DIV/0!</v>
      </c>
      <c r="D24" s="9" t="e">
        <f t="shared" ref="D24" si="34">+D22/D25</f>
        <v>#DIV/0!</v>
      </c>
      <c r="E24" s="9" t="e">
        <f t="shared" ref="E24" si="35">+E22/E25</f>
        <v>#DIV/0!</v>
      </c>
      <c r="F24" s="9">
        <f t="shared" ref="F24" si="36">+F22/F25</f>
        <v>0.57685858021240921</v>
      </c>
      <c r="G24" s="9" t="e">
        <f t="shared" ref="G24" si="37">+G22/G25</f>
        <v>#DIV/0!</v>
      </c>
      <c r="H24" s="9" t="e">
        <f t="shared" ref="H24" si="38">+H22/H25</f>
        <v>#DIV/0!</v>
      </c>
      <c r="I24" s="9" t="e">
        <f t="shared" ref="I24" si="39">+I22/I25</f>
        <v>#DIV/0!</v>
      </c>
      <c r="J24" s="9">
        <f t="shared" ref="J24" si="40">+J22/J25</f>
        <v>8.666666666666667E-2</v>
      </c>
      <c r="K24" s="3"/>
      <c r="L24" s="9" t="e">
        <f t="shared" ref="L24:P24" si="41">+L22/L25</f>
        <v>#DIV/0!</v>
      </c>
      <c r="M24" s="9" t="e">
        <f t="shared" si="41"/>
        <v>#DIV/0!</v>
      </c>
      <c r="N24" s="9" t="e">
        <f t="shared" si="41"/>
        <v>#DIV/0!</v>
      </c>
      <c r="O24" s="9" t="e">
        <f t="shared" si="41"/>
        <v>#DIV/0!</v>
      </c>
      <c r="P24" s="9">
        <f t="shared" si="41"/>
        <v>0.76318742985409649</v>
      </c>
      <c r="Q24" s="9">
        <f>+Q22/Q25</f>
        <v>8.5841694537346705E-2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2:78" x14ac:dyDescent="0.2">
      <c r="B25" s="2" t="s">
        <v>5</v>
      </c>
      <c r="C25" s="3"/>
      <c r="D25" s="3"/>
      <c r="E25" s="3"/>
      <c r="F25" s="3">
        <v>1789</v>
      </c>
      <c r="G25" s="3"/>
      <c r="H25" s="3"/>
      <c r="I25" s="3"/>
      <c r="J25" s="3">
        <v>1800</v>
      </c>
      <c r="K25" s="3"/>
      <c r="L25" s="3"/>
      <c r="M25" s="3"/>
      <c r="N25" s="3"/>
      <c r="O25" s="3"/>
      <c r="P25" s="3">
        <v>1782</v>
      </c>
      <c r="Q25" s="3">
        <v>1794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2:7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2:78" x14ac:dyDescent="0.2">
      <c r="B27" s="2" t="s">
        <v>45</v>
      </c>
      <c r="C27" s="3"/>
      <c r="D27" s="3"/>
      <c r="E27" s="3"/>
      <c r="F27" s="3"/>
      <c r="G27" s="10" t="e">
        <f t="shared" ref="G27:I27" si="42">+G3/C3-1</f>
        <v>#DIV/0!</v>
      </c>
      <c r="H27" s="10" t="e">
        <f t="shared" si="42"/>
        <v>#DIV/0!</v>
      </c>
      <c r="I27" s="10" t="e">
        <f t="shared" si="42"/>
        <v>#DIV/0!</v>
      </c>
      <c r="J27" s="10">
        <f>+J3/F3-1</f>
        <v>9.6153846153846256E-2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2:78" x14ac:dyDescent="0.2">
      <c r="B28" s="2" t="s">
        <v>46</v>
      </c>
      <c r="C28" s="3"/>
      <c r="D28" s="3"/>
      <c r="E28" s="3"/>
      <c r="F28" s="3"/>
      <c r="G28" s="10" t="e">
        <f t="shared" ref="G28:J29" si="43">+G6/C6-1</f>
        <v>#DIV/0!</v>
      </c>
      <c r="H28" s="10" t="e">
        <f t="shared" si="43"/>
        <v>#DIV/0!</v>
      </c>
      <c r="I28" s="10" t="e">
        <f t="shared" si="43"/>
        <v>#DIV/0!</v>
      </c>
      <c r="J28" s="10">
        <f t="shared" si="43"/>
        <v>8.7902211037210076E-2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2:78" x14ac:dyDescent="0.2">
      <c r="B29" s="2" t="s">
        <v>47</v>
      </c>
      <c r="C29" s="3"/>
      <c r="D29" s="3"/>
      <c r="E29" s="3"/>
      <c r="F29" s="3"/>
      <c r="G29" s="10" t="e">
        <f t="shared" si="43"/>
        <v>#DIV/0!</v>
      </c>
      <c r="H29" s="10" t="e">
        <f t="shared" si="43"/>
        <v>#DIV/0!</v>
      </c>
      <c r="I29" s="10" t="e">
        <f t="shared" si="43"/>
        <v>#DIV/0!</v>
      </c>
      <c r="J29" s="10">
        <f t="shared" si="43"/>
        <v>0.91683366733466931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2:78" x14ac:dyDescent="0.2">
      <c r="B30" s="2" t="s">
        <v>48</v>
      </c>
      <c r="C30" s="3"/>
      <c r="D30" s="3"/>
      <c r="E30" s="3"/>
      <c r="F30" s="3"/>
      <c r="G30" s="10" t="e">
        <f t="shared" ref="G30:I30" si="44">+G10/C10-1</f>
        <v>#DIV/0!</v>
      </c>
      <c r="H30" s="10" t="e">
        <f t="shared" si="44"/>
        <v>#DIV/0!</v>
      </c>
      <c r="I30" s="10" t="e">
        <f t="shared" si="44"/>
        <v>#DIV/0!</v>
      </c>
      <c r="J30" s="10">
        <f t="shared" ref="J30" si="45">+J10/F10-1</f>
        <v>0.21399176954732502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2:78" x14ac:dyDescent="0.2">
      <c r="B31" s="2" t="s">
        <v>49</v>
      </c>
      <c r="C31" s="10" t="e">
        <f t="shared" ref="C31:I31" si="46">+C12/C10</f>
        <v>#DIV/0!</v>
      </c>
      <c r="D31" s="10" t="e">
        <f t="shared" si="46"/>
        <v>#DIV/0!</v>
      </c>
      <c r="E31" s="10" t="e">
        <f t="shared" si="46"/>
        <v>#DIV/0!</v>
      </c>
      <c r="F31" s="10">
        <f t="shared" si="46"/>
        <v>0.25605852766346593</v>
      </c>
      <c r="G31" s="10" t="e">
        <f t="shared" si="46"/>
        <v>#DIV/0!</v>
      </c>
      <c r="H31" s="10" t="e">
        <f t="shared" si="46"/>
        <v>#DIV/0!</v>
      </c>
      <c r="I31" s="10" t="e">
        <f t="shared" si="46"/>
        <v>#DIV/0!</v>
      </c>
      <c r="J31" s="10">
        <f>+J12/J10</f>
        <v>0.31274325172630257</v>
      </c>
      <c r="K31" s="3"/>
      <c r="L31" s="10" t="e">
        <f t="shared" ref="L31:Q31" si="47">+L12/L10</f>
        <v>#DIV/0!</v>
      </c>
      <c r="M31" s="10" t="e">
        <f t="shared" si="47"/>
        <v>#DIV/0!</v>
      </c>
      <c r="N31" s="10" t="e">
        <f t="shared" si="47"/>
        <v>#DIV/0!</v>
      </c>
      <c r="O31" s="10" t="e">
        <f t="shared" si="47"/>
        <v>#DIV/0!</v>
      </c>
      <c r="P31" s="10">
        <f t="shared" si="47"/>
        <v>0.2538653980232129</v>
      </c>
      <c r="Q31" s="10">
        <f t="shared" si="47"/>
        <v>0.29176027487775869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2:78" x14ac:dyDescent="0.2">
      <c r="B32" s="2" t="s">
        <v>50</v>
      </c>
      <c r="C32" s="10" t="e">
        <f t="shared" ref="C32:I32" si="48">+C14/C10</f>
        <v>#DIV/0!</v>
      </c>
      <c r="D32" s="10" t="e">
        <f t="shared" si="48"/>
        <v>#DIV/0!</v>
      </c>
      <c r="E32" s="10" t="e">
        <f t="shared" si="48"/>
        <v>#DIV/0!</v>
      </c>
      <c r="F32" s="10">
        <f t="shared" si="48"/>
        <v>1.9814052735863435E-2</v>
      </c>
      <c r="G32" s="10" t="e">
        <f t="shared" si="48"/>
        <v>#DIV/0!</v>
      </c>
      <c r="H32" s="10" t="e">
        <f t="shared" si="48"/>
        <v>#DIV/0!</v>
      </c>
      <c r="I32" s="10" t="e">
        <f t="shared" si="48"/>
        <v>#DIV/0!</v>
      </c>
      <c r="J32" s="10">
        <f>+J14/J10</f>
        <v>3.9171374764595104E-2</v>
      </c>
      <c r="K32" s="3"/>
      <c r="L32" s="10" t="e">
        <f t="shared" ref="L32:Q32" si="49">+L14/L10</f>
        <v>#DIV/0!</v>
      </c>
      <c r="M32" s="10" t="e">
        <f t="shared" si="49"/>
        <v>#DIV/0!</v>
      </c>
      <c r="N32" s="10" t="e">
        <f t="shared" si="49"/>
        <v>#DIV/0!</v>
      </c>
      <c r="O32" s="10" t="e">
        <f t="shared" si="49"/>
        <v>#DIV/0!</v>
      </c>
      <c r="P32" s="10">
        <f t="shared" si="49"/>
        <v>1.9398761432145348E-2</v>
      </c>
      <c r="Q32" s="10">
        <f t="shared" si="49"/>
        <v>1.4404651777454737E-2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2:78" x14ac:dyDescent="0.2">
      <c r="B33" s="2" t="s">
        <v>51</v>
      </c>
      <c r="C33" s="10" t="e">
        <f t="shared" ref="C33:I33" si="50">+C19/C18</f>
        <v>#DIV/0!</v>
      </c>
      <c r="D33" s="10" t="e">
        <f t="shared" si="50"/>
        <v>#DIV/0!</v>
      </c>
      <c r="E33" s="10" t="e">
        <f t="shared" si="50"/>
        <v>#DIV/0!</v>
      </c>
      <c r="F33" s="10">
        <f t="shared" si="50"/>
        <v>-5.0350877192982457</v>
      </c>
      <c r="G33" s="10" t="e">
        <f t="shared" si="50"/>
        <v>#DIV/0!</v>
      </c>
      <c r="H33" s="10" t="e">
        <f t="shared" si="50"/>
        <v>#DIV/0!</v>
      </c>
      <c r="I33" s="10" t="e">
        <f t="shared" si="50"/>
        <v>#DIV/0!</v>
      </c>
      <c r="J33" s="10">
        <f>+J19/J18</f>
        <v>0.53046594982078854</v>
      </c>
      <c r="K33" s="3"/>
      <c r="L33" s="10" t="e">
        <f t="shared" ref="L33:Q33" si="51">+L19/L18</f>
        <v>#DIV/0!</v>
      </c>
      <c r="M33" s="10" t="e">
        <f t="shared" si="51"/>
        <v>#DIV/0!</v>
      </c>
      <c r="N33" s="10" t="e">
        <f t="shared" si="51"/>
        <v>#DIV/0!</v>
      </c>
      <c r="O33" s="10" t="e">
        <f t="shared" si="51"/>
        <v>#DIV/0!</v>
      </c>
      <c r="P33" s="10">
        <f t="shared" si="51"/>
        <v>-1.3287671232876712</v>
      </c>
      <c r="Q33" s="10">
        <f t="shared" si="51"/>
        <v>0.86046511627906974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2:7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2:7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2:7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2:7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2:7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2:7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2:7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2:7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2:7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2:7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2:7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2:7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2:7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2:7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2:7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3:7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3:7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3:7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3:7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3:7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3:7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3:7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3:7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3:7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3:7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3:7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3:7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3:7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3:7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3:7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3:7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3:7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3:7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3:7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3:7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3:7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3:7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3:7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3:7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3:7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3:7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3:7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3:7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3:7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3:7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3:7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3:7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3:7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3:7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3:7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3:7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3:7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3:7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3:7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3:7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3:7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3:7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3:7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3:7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3:7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3:7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3:7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3:7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3:7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3:7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3:7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3:7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3:7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3:7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3:7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3:7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3:7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3:7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3:7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3:7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3:7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3:7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3:7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3:7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3:7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3:7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3:7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3:7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3:7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3:7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3:7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3:7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3:7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3:7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3:7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3:7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3:7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3:7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3:7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3:7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3:7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3:7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3:7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3:7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3:7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3:7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3:7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3:7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3:7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3:7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3:7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3:7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3:7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3:7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3:7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3:7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3:7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3:7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3:7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3:7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3:7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3:7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3:7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3:7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3:7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3:7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3:7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3:7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3:7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3:7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3:7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3:7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3:7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3:7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3:7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3:7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3:7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3:7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3:7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3:7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3:7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3:7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3:7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3:7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3:7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3:7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3:7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3:7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3:7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3:7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3:7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3:7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3:7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3:7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3:7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3:7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3:7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3:7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3:7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3:7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3:7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3:7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3:7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3:7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3:7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3:7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3:7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3:7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3:7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3:7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3:7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3:7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3:7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3:7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3:7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3:7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3:7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3:7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3:7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3:7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3:7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3:7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3:7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3:7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3:7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3:7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3:7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3:7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3:7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3:7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3:7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3:7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3:7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3:7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3:7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3:7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3:7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3:7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3:7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3:7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3:7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3:7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3:7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3:7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3:7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3:7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3:7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3:7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3:7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3:7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3:7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3:7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3:7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3:7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3:7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3:7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3:7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3:7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3:7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3:7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3:7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3:7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3:7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3:7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3:7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3:7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3:78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3:78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3:78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3:78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3:78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3:78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3:78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3:78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3:78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3:78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3:78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3:78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3:78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3:78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3:78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3:78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3:78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3:78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3:78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3:78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3:78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3:78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3:78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3:78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3:78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3:78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3:78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3:78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3:78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3:78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3:78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3:78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3:78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3:78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3:78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3:78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3:78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3:78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3:78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3:78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3:78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3:78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3:78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3:78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3:78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3:78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3:78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3:78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3:78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3:78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3:78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3:78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3:78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3:78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3:78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3:78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3:78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3:78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3:78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3:78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3:78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3:78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3:78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3:78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3:78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3:78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3:78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3:78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3:78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3:78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3:78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3:78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3:78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3:78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3:78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3:78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3:78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3:78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3:78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3:78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3:78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3:78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3:78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3:78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3:78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3:78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3:78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3:78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3:78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3:78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3:78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3:78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3:78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3:78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3:78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3:78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3:78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3:78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3:78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3:78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3:78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3:78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3:78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3:78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3:78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3:78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3:78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3:78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3:78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3:78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3:78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3:78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3:78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3:78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3:78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3:78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3:78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3:78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3:78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3:78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3:78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3:78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3:78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3:78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3:78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3:78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3:78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3:78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3:78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3:78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3:78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3:78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3:78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3:78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3:78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3:78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3:78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3:78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3:78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3:78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3:78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3:78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3:78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3:78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3:78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3:78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3:78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3:78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3:78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3:78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3:78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3:78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3:78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3:78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3:78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3:78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3:78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3:78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3:78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3:78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3:78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3:78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3:78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3:78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</sheetData>
  <hyperlinks>
    <hyperlink ref="A1" location="Main!A1" display="Main" xr:uid="{459631F2-5B53-4A5D-86E1-6AB041DBF3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2025-03-15T12:49:17Z</dcterms:created>
  <dcterms:modified xsi:type="dcterms:W3CDTF">2025-09-02T12:12:41Z</dcterms:modified>
</cp:coreProperties>
</file>