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76A0D2E-42DC-4FE4-809C-EAB046FB9181}" xr6:coauthVersionLast="47" xr6:coauthVersionMax="47" xr10:uidLastSave="{00000000-0000-0000-0000-000000000000}"/>
  <bookViews>
    <workbookView xWindow="-120" yWindow="-120" windowWidth="38640" windowHeight="21060" activeTab="1" xr2:uid="{9C289A93-0B71-497B-84F3-10D63DD7841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2" l="1"/>
  <c r="H42" i="2" s="1"/>
  <c r="J6" i="1"/>
  <c r="J5" i="1"/>
  <c r="J44" i="2"/>
  <c r="I44" i="2"/>
  <c r="J43" i="2"/>
  <c r="I43" i="2"/>
  <c r="J42" i="2"/>
  <c r="I42" i="2"/>
  <c r="F44" i="2"/>
  <c r="E44" i="2"/>
  <c r="C44" i="2"/>
  <c r="F43" i="2"/>
  <c r="E43" i="2"/>
  <c r="C43" i="2"/>
  <c r="F42" i="2"/>
  <c r="E42" i="2"/>
  <c r="C42" i="2"/>
  <c r="G44" i="2"/>
  <c r="G43" i="2"/>
  <c r="G42" i="2"/>
  <c r="J41" i="2"/>
  <c r="I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G41" i="2"/>
  <c r="G40" i="2"/>
  <c r="G39" i="2"/>
  <c r="G38" i="2"/>
  <c r="G37" i="2"/>
  <c r="G36" i="2"/>
  <c r="G35" i="2"/>
  <c r="J6" i="2"/>
  <c r="I6" i="2"/>
  <c r="H6" i="2"/>
  <c r="F6" i="2"/>
  <c r="E6" i="2"/>
  <c r="D6" i="2"/>
  <c r="C6" i="2"/>
  <c r="G6" i="2"/>
  <c r="J10" i="2"/>
  <c r="I10" i="2"/>
  <c r="H10" i="2"/>
  <c r="F10" i="2"/>
  <c r="E10" i="2"/>
  <c r="D10" i="2"/>
  <c r="C10" i="2"/>
  <c r="G10" i="2"/>
  <c r="J24" i="2"/>
  <c r="J28" i="2" s="1"/>
  <c r="J30" i="2" s="1"/>
  <c r="J32" i="2" s="1"/>
  <c r="I24" i="2"/>
  <c r="I28" i="2" s="1"/>
  <c r="I30" i="2" s="1"/>
  <c r="I32" i="2" s="1"/>
  <c r="H24" i="2"/>
  <c r="H28" i="2" s="1"/>
  <c r="H30" i="2" s="1"/>
  <c r="H32" i="2" s="1"/>
  <c r="J17" i="2"/>
  <c r="I17" i="2"/>
  <c r="H17" i="2"/>
  <c r="F17" i="2"/>
  <c r="F20" i="2" s="1"/>
  <c r="F24" i="2" s="1"/>
  <c r="F28" i="2" s="1"/>
  <c r="F30" i="2" s="1"/>
  <c r="F32" i="2" s="1"/>
  <c r="E17" i="2"/>
  <c r="E20" i="2" s="1"/>
  <c r="E24" i="2" s="1"/>
  <c r="E28" i="2" s="1"/>
  <c r="E30" i="2" s="1"/>
  <c r="E32" i="2" s="1"/>
  <c r="D17" i="2"/>
  <c r="D20" i="2" s="1"/>
  <c r="D24" i="2" s="1"/>
  <c r="D28" i="2" s="1"/>
  <c r="D30" i="2" s="1"/>
  <c r="D32" i="2" s="1"/>
  <c r="C17" i="2"/>
  <c r="C20" i="2" s="1"/>
  <c r="C24" i="2" s="1"/>
  <c r="G17" i="2"/>
  <c r="G20" i="2" s="1"/>
  <c r="G24" i="2" s="1"/>
  <c r="G28" i="2" s="1"/>
  <c r="G30" i="2" s="1"/>
  <c r="G32" i="2" s="1"/>
  <c r="J4" i="1"/>
  <c r="D42" i="2" l="1"/>
  <c r="D43" i="2"/>
  <c r="D44" i="2"/>
  <c r="H41" i="2"/>
  <c r="H43" i="2"/>
  <c r="H44" i="2"/>
  <c r="J7" i="1"/>
  <c r="C28" i="2"/>
  <c r="C30" i="2" s="1"/>
  <c r="C32" i="2" s="1"/>
</calcChain>
</file>

<file path=xl/sharedStrings.xml><?xml version="1.0" encoding="utf-8"?>
<sst xmlns="http://schemas.openxmlformats.org/spreadsheetml/2006/main" count="58" uniqueCount="54">
  <si>
    <t>Dominos Pizza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</si>
  <si>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</si>
  <si>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</si>
  <si>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</si>
  <si>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</si>
  <si>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</si>
  <si>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</si>
  <si>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</si>
  <si>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</si>
  <si>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</si>
  <si>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</si>
  <si>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</si>
  <si>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</si>
  <si>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</si>
  <si>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</si>
  <si>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</si>
  <si>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</si>
  <si>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US Owned Stores Revenue</t>
  </si>
  <si>
    <t>US Franchise Revenue</t>
  </si>
  <si>
    <t>Supply Chain</t>
  </si>
  <si>
    <t>International Franchise Revenue</t>
  </si>
  <si>
    <t>US Ads</t>
  </si>
  <si>
    <t>Revenue</t>
  </si>
  <si>
    <t>US Stores COGS</t>
  </si>
  <si>
    <t>Supply Chain COGS</t>
  </si>
  <si>
    <t>Gross Profit</t>
  </si>
  <si>
    <t>G&amp;A</t>
  </si>
  <si>
    <t>Advertising Cost</t>
  </si>
  <si>
    <t>Other</t>
  </si>
  <si>
    <t>Operating Income</t>
  </si>
  <si>
    <t>Other Income</t>
  </si>
  <si>
    <t>Interest Income</t>
  </si>
  <si>
    <t>Interest Expense</t>
  </si>
  <si>
    <t>Pretax Income</t>
  </si>
  <si>
    <t>Tax Expense</t>
  </si>
  <si>
    <t>Net Income</t>
  </si>
  <si>
    <t>EPS</t>
  </si>
  <si>
    <t>Total Stores</t>
  </si>
  <si>
    <t>US Retail Sales</t>
  </si>
  <si>
    <t>International Retail Sales</t>
  </si>
  <si>
    <t>Total Retail Sales</t>
  </si>
  <si>
    <t>US Owned Stores</t>
  </si>
  <si>
    <t>US Franchise Stores</t>
  </si>
  <si>
    <t xml:space="preserve">International Stores </t>
  </si>
  <si>
    <t>Store Growth</t>
  </si>
  <si>
    <t xml:space="preserve">US Growth </t>
  </si>
  <si>
    <t>US Franchise Growth</t>
  </si>
  <si>
    <t>Supply Chain Growth</t>
  </si>
  <si>
    <t>International Franchise Growth</t>
  </si>
  <si>
    <t>Ads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</si>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</sst>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4" fontId="1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166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1EE9-446A-4821-9404-B066E0670367}">
  <dimension ref="A1:K7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480.97</v>
      </c>
    </row>
    <row r="3" spans="1:11" x14ac:dyDescent="0.2">
      <c r="I3" s="2" t="s">
        <v>3</v>
      </c>
      <c r="J3" s="3">
        <v>33.948920999999999</v>
      </c>
      <c r="K3" s="4" t="s">
        <v>14</v>
      </c>
    </row>
    <row r="4" spans="1:11" x14ac:dyDescent="0.2">
      <c r="I4" s="2" t="s">
        <v>4</v>
      </c>
      <c r="J4" s="3">
        <f>+J2*J3</f>
        <v>16328.412533369999</v>
      </c>
    </row>
    <row r="5" spans="1:11" x14ac:dyDescent="0.2">
      <c r="I5" s="2" t="s">
        <v>5</v>
      </c>
      <c r="J5" s="3">
        <f>272.859+211.734</f>
        <v>484.59299999999996</v>
      </c>
      <c r="K5" s="4" t="s">
        <v>14</v>
      </c>
    </row>
    <row r="6" spans="1:11" x14ac:dyDescent="0.2">
      <c r="I6" s="2" t="s">
        <v>6</v>
      </c>
      <c r="J6" s="3">
        <f>1149.989+3825.847</f>
        <v>4975.8360000000002</v>
      </c>
      <c r="K6" s="4" t="s">
        <v>14</v>
      </c>
    </row>
    <row r="7" spans="1:11" x14ac:dyDescent="0.2">
      <c r="I7" s="2" t="s">
        <v>7</v>
      </c>
      <c r="J7" s="3">
        <f>+J4-J5+J6</f>
        <v>20819.655533369998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011B-F73E-43FF-A7A9-D661F2775765}">
  <dimension ref="A1:BB637"/>
  <sheetViews>
    <sheetView tabSelected="1"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7.28515625" style="2" customWidth="1"/>
    <col min="3" max="16384" width="9.140625" style="2"/>
  </cols>
  <sheetData>
    <row r="1" spans="1:54" x14ac:dyDescent="0.2">
      <c r="A1" s="5" t="s">
        <v>9</v>
      </c>
    </row>
    <row r="2" spans="1:54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14</v>
      </c>
      <c r="I2" s="4" t="s">
        <v>15</v>
      </c>
      <c r="J2" s="4" t="s">
        <v>16</v>
      </c>
    </row>
    <row r="3" spans="1:54" x14ac:dyDescent="0.2">
      <c r="B3" s="2" t="s">
        <v>41</v>
      </c>
      <c r="C3" s="6"/>
      <c r="D3" s="6"/>
      <c r="E3" s="6"/>
      <c r="F3" s="6"/>
      <c r="G3" s="6">
        <v>294</v>
      </c>
      <c r="H3" s="6">
        <v>258</v>
      </c>
      <c r="I3" s="6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x14ac:dyDescent="0.2">
      <c r="B4" s="2" t="s">
        <v>42</v>
      </c>
      <c r="C4" s="6"/>
      <c r="D4" s="6"/>
      <c r="E4" s="6"/>
      <c r="F4" s="6"/>
      <c r="G4" s="6">
        <v>6737</v>
      </c>
      <c r="H4" s="6">
        <v>6803</v>
      </c>
      <c r="I4" s="6"/>
      <c r="J4" s="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">
      <c r="B5" s="2" t="s">
        <v>43</v>
      </c>
      <c r="C5" s="6"/>
      <c r="D5" s="6"/>
      <c r="E5" s="6"/>
      <c r="F5" s="6"/>
      <c r="G5" s="6">
        <v>14327</v>
      </c>
      <c r="H5" s="6">
        <v>14475</v>
      </c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">
      <c r="B6" s="1" t="s">
        <v>37</v>
      </c>
      <c r="C6" s="7">
        <f t="shared" ref="C6:F6" si="0">+SUM(C3:C5)</f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>+SUM(G3:G5)</f>
        <v>21358</v>
      </c>
      <c r="H6" s="7">
        <f t="shared" ref="H6:J6" si="1">+SUM(H3:H5)</f>
        <v>21536</v>
      </c>
      <c r="I6" s="7">
        <f t="shared" si="1"/>
        <v>0</v>
      </c>
      <c r="J6" s="7">
        <f t="shared" si="1"/>
        <v>0</v>
      </c>
      <c r="K6" s="8"/>
      <c r="L6" s="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">
      <c r="C7" s="6"/>
      <c r="D7" s="6"/>
      <c r="E7" s="6"/>
      <c r="F7" s="6"/>
      <c r="G7" s="6"/>
      <c r="H7" s="6"/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x14ac:dyDescent="0.2">
      <c r="B8" s="2" t="s">
        <v>38</v>
      </c>
      <c r="C8" s="3">
        <v>2212</v>
      </c>
      <c r="D8" s="3">
        <v>2222.1</v>
      </c>
      <c r="E8" s="3"/>
      <c r="F8" s="3"/>
      <c r="G8" s="3">
        <v>2240.8000000000002</v>
      </c>
      <c r="H8" s="3">
        <v>2335.6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">
      <c r="B9" s="2" t="s">
        <v>39</v>
      </c>
      <c r="C9" s="3">
        <v>2152.1</v>
      </c>
      <c r="D9" s="3">
        <v>2206.1</v>
      </c>
      <c r="E9" s="3"/>
      <c r="F9" s="3"/>
      <c r="G9" s="3">
        <v>2223.5</v>
      </c>
      <c r="H9" s="3">
        <v>2334.1999999999998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x14ac:dyDescent="0.2">
      <c r="B10" s="1" t="s">
        <v>40</v>
      </c>
      <c r="C10" s="8">
        <f t="shared" ref="C10:F10" si="2">+C8+C9</f>
        <v>4364.1000000000004</v>
      </c>
      <c r="D10" s="8">
        <f t="shared" si="2"/>
        <v>4428.2</v>
      </c>
      <c r="E10" s="8">
        <f t="shared" si="2"/>
        <v>0</v>
      </c>
      <c r="F10" s="8">
        <f t="shared" si="2"/>
        <v>0</v>
      </c>
      <c r="G10" s="8">
        <f>+G8+G9</f>
        <v>4464.3</v>
      </c>
      <c r="H10" s="8">
        <f t="shared" ref="H10:J10" si="3">+H8+H9</f>
        <v>4669.7999999999993</v>
      </c>
      <c r="I10" s="8">
        <f t="shared" si="3"/>
        <v>0</v>
      </c>
      <c r="J10" s="8">
        <f t="shared" si="3"/>
        <v>0</v>
      </c>
      <c r="K10" s="8"/>
      <c r="L10" s="8"/>
      <c r="M10" s="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2">
      <c r="B12" s="2" t="s">
        <v>17</v>
      </c>
      <c r="C12" s="3">
        <v>92.649000000000001</v>
      </c>
      <c r="D12" s="3">
        <v>92.263999999999996</v>
      </c>
      <c r="E12" s="3"/>
      <c r="F12" s="3"/>
      <c r="G12" s="3">
        <v>91.597999999999999</v>
      </c>
      <c r="H12" s="3">
        <v>92.456000000000003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x14ac:dyDescent="0.2">
      <c r="B13" s="2" t="s">
        <v>18</v>
      </c>
      <c r="C13" s="3">
        <v>150.518</v>
      </c>
      <c r="D13" s="3">
        <v>147.57599999999999</v>
      </c>
      <c r="E13" s="3"/>
      <c r="F13" s="3"/>
      <c r="G13" s="3">
        <v>151</v>
      </c>
      <c r="H13" s="3">
        <v>156.261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">
      <c r="B14" s="2" t="s">
        <v>19</v>
      </c>
      <c r="C14" s="3">
        <v>659.21400000000006</v>
      </c>
      <c r="D14" s="3">
        <v>659.24400000000003</v>
      </c>
      <c r="E14" s="3"/>
      <c r="F14" s="3"/>
      <c r="G14" s="3">
        <v>669.92399999999998</v>
      </c>
      <c r="H14" s="3">
        <v>687.06200000000001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">
      <c r="B15" s="2" t="s">
        <v>20</v>
      </c>
      <c r="C15" s="3">
        <v>71.965999999999994</v>
      </c>
      <c r="D15" s="3">
        <v>73.695999999999998</v>
      </c>
      <c r="E15" s="3"/>
      <c r="F15" s="3"/>
      <c r="G15" s="3">
        <v>75.558999999999997</v>
      </c>
      <c r="H15" s="3">
        <v>77.164000000000001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">
      <c r="B16" s="2" t="s">
        <v>21</v>
      </c>
      <c r="C16" s="3">
        <v>110.3</v>
      </c>
      <c r="D16" s="3">
        <v>124.956</v>
      </c>
      <c r="E16" s="3"/>
      <c r="F16" s="3"/>
      <c r="G16" s="3">
        <v>123.97499999999999</v>
      </c>
      <c r="H16" s="3">
        <v>132.20099999999999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2:54" x14ac:dyDescent="0.2">
      <c r="B17" s="1" t="s">
        <v>22</v>
      </c>
      <c r="C17" s="8">
        <f t="shared" ref="C17:F17" si="4">+SUM(C12:C16)</f>
        <v>1084.6470000000002</v>
      </c>
      <c r="D17" s="8">
        <f t="shared" si="4"/>
        <v>1097.7360000000001</v>
      </c>
      <c r="E17" s="8">
        <f t="shared" si="4"/>
        <v>0</v>
      </c>
      <c r="F17" s="8">
        <f t="shared" si="4"/>
        <v>0</v>
      </c>
      <c r="G17" s="8">
        <f>+SUM(G12:G16)</f>
        <v>1112.0559999999998</v>
      </c>
      <c r="H17" s="8">
        <f t="shared" ref="H17:J17" si="5">+SUM(H12:H16)</f>
        <v>1145.144</v>
      </c>
      <c r="I17" s="8">
        <f t="shared" si="5"/>
        <v>0</v>
      </c>
      <c r="J17" s="8">
        <f t="shared" si="5"/>
        <v>0</v>
      </c>
      <c r="K17" s="8"/>
      <c r="L17" s="8"/>
      <c r="M17" s="8"/>
      <c r="N17" s="8"/>
      <c r="O17" s="8"/>
      <c r="P17" s="8"/>
      <c r="Q17" s="8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2:54" x14ac:dyDescent="0.2">
      <c r="B18" s="2" t="s">
        <v>23</v>
      </c>
      <c r="C18" s="3">
        <v>76.457999999999998</v>
      </c>
      <c r="D18" s="3">
        <v>76.058999999999997</v>
      </c>
      <c r="E18" s="3"/>
      <c r="F18" s="3"/>
      <c r="G18" s="3">
        <v>76.911000000000001</v>
      </c>
      <c r="H18" s="3">
        <v>78.072999999999993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2:54" x14ac:dyDescent="0.2">
      <c r="B19" s="2" t="s">
        <v>24</v>
      </c>
      <c r="C19" s="3">
        <v>586.31899999999996</v>
      </c>
      <c r="D19" s="3">
        <v>584.64599999999996</v>
      </c>
      <c r="E19" s="3"/>
      <c r="F19" s="3"/>
      <c r="G19" s="3">
        <v>591.99800000000005</v>
      </c>
      <c r="H19" s="3">
        <v>606.101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2:54" x14ac:dyDescent="0.2">
      <c r="B20" s="2" t="s">
        <v>25</v>
      </c>
      <c r="C20" s="3">
        <f t="shared" ref="C20:F20" si="6">+C17-SUM(C18:C19)</f>
        <v>421.87000000000023</v>
      </c>
      <c r="D20" s="3">
        <f t="shared" si="6"/>
        <v>437.03100000000018</v>
      </c>
      <c r="E20" s="3">
        <f t="shared" si="6"/>
        <v>0</v>
      </c>
      <c r="F20" s="3">
        <f t="shared" si="6"/>
        <v>0</v>
      </c>
      <c r="G20" s="3">
        <f>+G17-SUM(G18:G19)</f>
        <v>443.14699999999971</v>
      </c>
      <c r="H20" s="3">
        <f>+H17-SUM(H18:H19)</f>
        <v>460.97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2:54" x14ac:dyDescent="0.2">
      <c r="B21" s="2" t="s">
        <v>26</v>
      </c>
      <c r="C21" s="3">
        <v>101.024</v>
      </c>
      <c r="D21" s="3">
        <v>115.947</v>
      </c>
      <c r="E21" s="3"/>
      <c r="F21" s="3"/>
      <c r="G21" s="3">
        <v>109.077</v>
      </c>
      <c r="H21" s="3">
        <v>107.608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2:54" x14ac:dyDescent="0.2">
      <c r="B22" s="2" t="s">
        <v>27</v>
      </c>
      <c r="C22" s="3">
        <v>110.3</v>
      </c>
      <c r="D22" s="3">
        <v>124.956</v>
      </c>
      <c r="E22" s="3"/>
      <c r="F22" s="3"/>
      <c r="G22" s="3">
        <v>123.97499999999999</v>
      </c>
      <c r="H22" s="3">
        <v>132.20099999999999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2:54" x14ac:dyDescent="0.2">
      <c r="B23" s="2" t="s">
        <v>28</v>
      </c>
      <c r="C23" s="3">
        <v>0.13300000000000001</v>
      </c>
      <c r="D23" s="3">
        <v>2.5000000000000001E-2</v>
      </c>
      <c r="E23" s="3"/>
      <c r="F23" s="3"/>
      <c r="G23" s="3">
        <v>0</v>
      </c>
      <c r="H23" s="3">
        <v>-3.883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2:54" x14ac:dyDescent="0.2">
      <c r="B24" s="2" t="s">
        <v>29</v>
      </c>
      <c r="C24" s="3">
        <f t="shared" ref="C24:F24" si="7">+C20-SUM(C21:C23)</f>
        <v>210.41300000000021</v>
      </c>
      <c r="D24" s="3">
        <f t="shared" si="7"/>
        <v>196.10300000000015</v>
      </c>
      <c r="E24" s="3">
        <f t="shared" si="7"/>
        <v>0</v>
      </c>
      <c r="F24" s="3">
        <f t="shared" si="7"/>
        <v>0</v>
      </c>
      <c r="G24" s="3">
        <f>+G20-SUM(G21:G23)</f>
        <v>210.09499999999971</v>
      </c>
      <c r="H24" s="3">
        <f t="shared" ref="H24:J24" si="8">+H20-SUM(H21:H23)</f>
        <v>225.04400000000004</v>
      </c>
      <c r="I24" s="3">
        <f t="shared" si="8"/>
        <v>0</v>
      </c>
      <c r="J24" s="3">
        <f t="shared" si="8"/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2:54" x14ac:dyDescent="0.2">
      <c r="B25" s="2" t="s">
        <v>30</v>
      </c>
      <c r="C25" s="3">
        <v>-18.699000000000002</v>
      </c>
      <c r="D25" s="3">
        <v>11.398</v>
      </c>
      <c r="E25" s="3"/>
      <c r="F25" s="3"/>
      <c r="G25" s="3">
        <v>24.027000000000001</v>
      </c>
      <c r="H25" s="3">
        <v>-15.974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2:54" x14ac:dyDescent="0.2">
      <c r="B26" s="2" t="s">
        <v>31</v>
      </c>
      <c r="C26" s="3">
        <v>3.7389999999999999</v>
      </c>
      <c r="D26" s="3">
        <v>4.2190000000000003</v>
      </c>
      <c r="E26" s="3"/>
      <c r="F26" s="3"/>
      <c r="G26" s="3">
        <v>3.9449999999999998</v>
      </c>
      <c r="H26" s="3">
        <v>3.8290000000000002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2:54" x14ac:dyDescent="0.2">
      <c r="B27" s="2" t="s">
        <v>32</v>
      </c>
      <c r="C27" s="3">
        <v>45.845999999999997</v>
      </c>
      <c r="D27" s="3">
        <v>44.720999999999997</v>
      </c>
      <c r="E27" s="3"/>
      <c r="F27" s="3"/>
      <c r="G27" s="3">
        <v>45.585000000000001</v>
      </c>
      <c r="H27" s="3">
        <v>44.648000000000003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2:54" x14ac:dyDescent="0.2">
      <c r="B28" s="2" t="s">
        <v>33</v>
      </c>
      <c r="C28" s="3">
        <f t="shared" ref="C28:F28" si="9">+C24+C25+C26-C27</f>
        <v>149.6070000000002</v>
      </c>
      <c r="D28" s="3">
        <f t="shared" si="9"/>
        <v>166.99900000000014</v>
      </c>
      <c r="E28" s="3">
        <f t="shared" si="9"/>
        <v>0</v>
      </c>
      <c r="F28" s="3">
        <f t="shared" si="9"/>
        <v>0</v>
      </c>
      <c r="G28" s="3">
        <f>+G24+G25+G26-G27</f>
        <v>192.48199999999972</v>
      </c>
      <c r="H28" s="3">
        <f t="shared" ref="H28:J28" si="10">+H24+H25+H26-H27</f>
        <v>168.25100000000006</v>
      </c>
      <c r="I28" s="3">
        <f t="shared" si="10"/>
        <v>0</v>
      </c>
      <c r="J28" s="3">
        <f t="shared" si="10"/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2:54" x14ac:dyDescent="0.2">
      <c r="B29" s="2" t="s">
        <v>34</v>
      </c>
      <c r="C29" s="3">
        <v>23.783000000000001</v>
      </c>
      <c r="D29" s="3">
        <v>25.021000000000001</v>
      </c>
      <c r="E29" s="3"/>
      <c r="F29" s="3"/>
      <c r="G29" s="3">
        <v>42.831000000000003</v>
      </c>
      <c r="H29" s="3">
        <v>37.159999999999997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2:54" x14ac:dyDescent="0.2">
      <c r="B30" s="2" t="s">
        <v>35</v>
      </c>
      <c r="C30" s="3">
        <f t="shared" ref="C30:F30" si="11">+C28-C29</f>
        <v>125.8240000000002</v>
      </c>
      <c r="D30" s="3">
        <f t="shared" si="11"/>
        <v>141.97800000000012</v>
      </c>
      <c r="E30" s="3">
        <f t="shared" si="11"/>
        <v>0</v>
      </c>
      <c r="F30" s="3">
        <f t="shared" si="11"/>
        <v>0</v>
      </c>
      <c r="G30" s="3">
        <f>+G28-G29</f>
        <v>149.65099999999973</v>
      </c>
      <c r="H30" s="3">
        <f t="shared" ref="H30:J30" si="12">+H28-H29</f>
        <v>131.09100000000007</v>
      </c>
      <c r="I30" s="3">
        <f t="shared" si="12"/>
        <v>0</v>
      </c>
      <c r="J30" s="3">
        <f t="shared" si="12"/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2:54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2:54" x14ac:dyDescent="0.2">
      <c r="B32" s="2" t="s">
        <v>36</v>
      </c>
      <c r="C32" s="9">
        <f t="shared" ref="C32:F32" si="13">+C30/C33</f>
        <v>3.5791992269949233</v>
      </c>
      <c r="D32" s="9">
        <f t="shared" si="13"/>
        <v>4.1485256207499361</v>
      </c>
      <c r="E32" s="9" t="e">
        <f t="shared" si="13"/>
        <v>#DIV/0!</v>
      </c>
      <c r="F32" s="9" t="e">
        <f t="shared" si="13"/>
        <v>#DIV/0!</v>
      </c>
      <c r="G32" s="9">
        <f>+G30/G33</f>
        <v>4.36503246465732</v>
      </c>
      <c r="H32" s="9">
        <f t="shared" ref="H32:J32" si="14">+H30/H33</f>
        <v>3.8371767399373837</v>
      </c>
      <c r="I32" s="9" t="e">
        <f t="shared" si="14"/>
        <v>#DIV/0!</v>
      </c>
      <c r="J32" s="9" t="e">
        <f t="shared" si="14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2:54" x14ac:dyDescent="0.2">
      <c r="B33" s="2" t="s">
        <v>3</v>
      </c>
      <c r="C33" s="3">
        <v>35.154232</v>
      </c>
      <c r="D33" s="3">
        <v>34.223725000000002</v>
      </c>
      <c r="E33" s="3"/>
      <c r="F33" s="3"/>
      <c r="G33" s="3">
        <v>34.284052000000003</v>
      </c>
      <c r="H33" s="3">
        <v>34.163398999999998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2:5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2:54" x14ac:dyDescent="0.2">
      <c r="B35" s="2" t="s">
        <v>44</v>
      </c>
      <c r="C35" s="3"/>
      <c r="D35" s="3"/>
      <c r="E35" s="3"/>
      <c r="F35" s="3"/>
      <c r="G35" s="10" t="e">
        <f>+G6/C6-1</f>
        <v>#DIV/0!</v>
      </c>
      <c r="H35" s="10" t="e">
        <f t="shared" ref="H35:J35" si="15">+H6/D6-1</f>
        <v>#DIV/0!</v>
      </c>
      <c r="I35" s="10" t="e">
        <f t="shared" si="15"/>
        <v>#DIV/0!</v>
      </c>
      <c r="J35" s="10" t="e">
        <f t="shared" si="15"/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2:54" x14ac:dyDescent="0.2">
      <c r="B36" s="2" t="s">
        <v>45</v>
      </c>
      <c r="C36" s="3"/>
      <c r="D36" s="3"/>
      <c r="E36" s="3"/>
      <c r="F36" s="3"/>
      <c r="G36" s="10">
        <f>+G12/C12-1</f>
        <v>-1.1343889302636856E-2</v>
      </c>
      <c r="H36" s="10">
        <f t="shared" ref="H36:J41" si="16">+H12/D12-1</f>
        <v>2.0809849995664376E-3</v>
      </c>
      <c r="I36" s="10" t="e">
        <f t="shared" si="16"/>
        <v>#DIV/0!</v>
      </c>
      <c r="J36" s="10" t="e">
        <f t="shared" si="16"/>
        <v>#DIV/0!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2:54" x14ac:dyDescent="0.2">
      <c r="B37" s="2" t="s">
        <v>46</v>
      </c>
      <c r="C37" s="3"/>
      <c r="D37" s="3"/>
      <c r="E37" s="3"/>
      <c r="F37" s="3"/>
      <c r="G37" s="10">
        <f t="shared" ref="G37:G41" si="17">+G13/C13-1</f>
        <v>3.2022748109861165E-3</v>
      </c>
      <c r="H37" s="10">
        <f t="shared" si="16"/>
        <v>5.88510326882421E-2</v>
      </c>
      <c r="I37" s="10" t="e">
        <f t="shared" si="16"/>
        <v>#DIV/0!</v>
      </c>
      <c r="J37" s="10" t="e">
        <f t="shared" si="16"/>
        <v>#DIV/0!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2:54" x14ac:dyDescent="0.2">
      <c r="B38" s="2" t="s">
        <v>47</v>
      </c>
      <c r="C38" s="3"/>
      <c r="D38" s="3"/>
      <c r="E38" s="3"/>
      <c r="F38" s="3"/>
      <c r="G38" s="10">
        <f t="shared" si="17"/>
        <v>1.6246620975889359E-2</v>
      </c>
      <c r="H38" s="10">
        <f t="shared" si="16"/>
        <v>4.219681938705544E-2</v>
      </c>
      <c r="I38" s="10" t="e">
        <f t="shared" si="16"/>
        <v>#DIV/0!</v>
      </c>
      <c r="J38" s="10" t="e">
        <f t="shared" si="16"/>
        <v>#DIV/0!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2:54" x14ac:dyDescent="0.2">
      <c r="B39" s="2" t="s">
        <v>48</v>
      </c>
      <c r="C39" s="3"/>
      <c r="D39" s="3"/>
      <c r="E39" s="3"/>
      <c r="F39" s="3"/>
      <c r="G39" s="10">
        <f t="shared" si="17"/>
        <v>4.9926354111663906E-2</v>
      </c>
      <c r="H39" s="10">
        <f t="shared" si="16"/>
        <v>4.7058184976118245E-2</v>
      </c>
      <c r="I39" s="10" t="e">
        <f t="shared" si="16"/>
        <v>#DIV/0!</v>
      </c>
      <c r="J39" s="10" t="e">
        <f t="shared" si="16"/>
        <v>#DIV/0!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2:54" x14ac:dyDescent="0.2">
      <c r="B40" s="2" t="s">
        <v>49</v>
      </c>
      <c r="C40" s="3"/>
      <c r="D40" s="3"/>
      <c r="E40" s="3"/>
      <c r="F40" s="3"/>
      <c r="G40" s="10">
        <f t="shared" si="17"/>
        <v>0.1239800543970988</v>
      </c>
      <c r="H40" s="10">
        <f t="shared" si="16"/>
        <v>5.7980409104004593E-2</v>
      </c>
      <c r="I40" s="10" t="e">
        <f t="shared" si="16"/>
        <v>#DIV/0!</v>
      </c>
      <c r="J40" s="10" t="e">
        <f t="shared" si="16"/>
        <v>#DIV/0!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2:54" x14ac:dyDescent="0.2">
      <c r="B41" s="2" t="s">
        <v>50</v>
      </c>
      <c r="C41" s="3"/>
      <c r="D41" s="3"/>
      <c r="E41" s="3"/>
      <c r="F41" s="3"/>
      <c r="G41" s="11">
        <f t="shared" si="17"/>
        <v>2.5269972627038673E-2</v>
      </c>
      <c r="H41" s="11">
        <f t="shared" si="16"/>
        <v>4.3187068657673411E-2</v>
      </c>
      <c r="I41" s="11" t="e">
        <f t="shared" si="16"/>
        <v>#DIV/0!</v>
      </c>
      <c r="J41" s="11" t="e">
        <f t="shared" si="16"/>
        <v>#DIV/0!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2:54" x14ac:dyDescent="0.2">
      <c r="B42" s="2" t="s">
        <v>51</v>
      </c>
      <c r="C42" s="10">
        <f t="shared" ref="C42:F42" si="18">+C20/C17</f>
        <v>0.38894681864237873</v>
      </c>
      <c r="D42" s="10">
        <f t="shared" si="18"/>
        <v>0.39812031308074086</v>
      </c>
      <c r="E42" s="10" t="e">
        <f t="shared" si="18"/>
        <v>#DIV/0!</v>
      </c>
      <c r="F42" s="10" t="e">
        <f t="shared" si="18"/>
        <v>#DIV/0!</v>
      </c>
      <c r="G42" s="10">
        <f>+G20/G17</f>
        <v>0.39849342119461589</v>
      </c>
      <c r="H42" s="10">
        <f t="shared" ref="H42:J42" si="19">+H20/H17</f>
        <v>0.40254326093486936</v>
      </c>
      <c r="I42" s="10" t="e">
        <f t="shared" si="19"/>
        <v>#DIV/0!</v>
      </c>
      <c r="J42" s="10" t="e">
        <f t="shared" si="19"/>
        <v>#DIV/0!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2:54" x14ac:dyDescent="0.2">
      <c r="B43" s="2" t="s">
        <v>52</v>
      </c>
      <c r="C43" s="10">
        <f t="shared" ref="C43:F43" si="20">+C24/C17</f>
        <v>0.19399214675373663</v>
      </c>
      <c r="D43" s="10">
        <f t="shared" si="20"/>
        <v>0.17864313459702527</v>
      </c>
      <c r="E43" s="10" t="e">
        <f t="shared" si="20"/>
        <v>#DIV/0!</v>
      </c>
      <c r="F43" s="10" t="e">
        <f t="shared" si="20"/>
        <v>#DIV/0!</v>
      </c>
      <c r="G43" s="10">
        <f>+G24/G17</f>
        <v>0.18892483831749457</v>
      </c>
      <c r="H43" s="10">
        <f t="shared" ref="H43:J43" si="21">+H24/H17</f>
        <v>0.19652026295382943</v>
      </c>
      <c r="I43" s="10" t="e">
        <f t="shared" si="21"/>
        <v>#DIV/0!</v>
      </c>
      <c r="J43" s="10" t="e">
        <f t="shared" si="21"/>
        <v>#DIV/0!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2:54" x14ac:dyDescent="0.2">
      <c r="B44" s="2" t="s">
        <v>53</v>
      </c>
      <c r="C44" s="10">
        <f t="shared" ref="C44:F44" si="22">+C29/C28</f>
        <v>0.15896983429919703</v>
      </c>
      <c r="D44" s="10">
        <f t="shared" si="22"/>
        <v>0.1498272444745177</v>
      </c>
      <c r="E44" s="10" t="e">
        <f t="shared" si="22"/>
        <v>#DIV/0!</v>
      </c>
      <c r="F44" s="10" t="e">
        <f t="shared" si="22"/>
        <v>#DIV/0!</v>
      </c>
      <c r="G44" s="10">
        <f>+G29/G28</f>
        <v>0.22251950831766121</v>
      </c>
      <c r="H44" s="10">
        <f t="shared" ref="H44:J44" si="23">+H29/H28</f>
        <v>0.22086050008618066</v>
      </c>
      <c r="I44" s="10" t="e">
        <f t="shared" si="23"/>
        <v>#DIV/0!</v>
      </c>
      <c r="J44" s="10" t="e">
        <f t="shared" si="23"/>
        <v>#DIV/0!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2:5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2:5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2:5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2:5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3:5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3:5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3:5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3:5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3:5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3:5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3:5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3:5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3:5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3:5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3:5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3:5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3:5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3:5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3:5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3:5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3:5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3:5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3:5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3:5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3:5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3:5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3:5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3:5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3:5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3:5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3:5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3:5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3:5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3:5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3:5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3:5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3:5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3:5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3:5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3:5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3:5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3:5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3:5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3:5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3:5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3:5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3:5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3:5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3:5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3:5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3:5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3:5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3:5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3:5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3:5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3:5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3:5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3:5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3:5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3:5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3:5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3:5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3:5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3:5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3:5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3:5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3:5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3:5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3:5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3:5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3:5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3:5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3:5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3:5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3:5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3:5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3:5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3:5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3:5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3:5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3:5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3:5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3:5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3:5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3:5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3:5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3:5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3:5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3:5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3:5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3:5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3:5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3:5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3:5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3:5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3:5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3:5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3:5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3:5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3:5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3:5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3:5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3:5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3:5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3:5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3:5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3:5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3:5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3:5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3:5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3:5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3:5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3:5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3:5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3:5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3:5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3:5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3:5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3:5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3:5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3:5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3:5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3:5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3:5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3:5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3:5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3:5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3:5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3:5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3:5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3:5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3:5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3:5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3:5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3:5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3:5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3:5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3:5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3:5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3:5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3:5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3:5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3:5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3:5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3:5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3:5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3:5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3:5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3:5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3:5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3:5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3:5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3:5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3:5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3:5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3:5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3:5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3:5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3:5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3:5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3:5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3:5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3:5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3:5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3:5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3:5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3:5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3:5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3:5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3:5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3:5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3:5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3:5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3:5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3:5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3:5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3:5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3:5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3:5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3:5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3:5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3:5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3:5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3:5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3:5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3:5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3:5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3:5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3:5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3:5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3:5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3:5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3:5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3:5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r="239" spans="3:5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r="240" spans="3:5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r="241" spans="3:5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r="242" spans="3:5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r="243" spans="3:5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3:5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r="245" spans="3:5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r="246" spans="3:5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r="247" spans="3:5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r="248" spans="3:5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r="249" spans="3:5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r="250" spans="3:5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r="251" spans="3:5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r="252" spans="3:5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r="253" spans="3:5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r="254" spans="3:5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r="255" spans="3:5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r="256" spans="3:5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3:5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r="258" spans="3:5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3:5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r="260" spans="3:5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r="261" spans="3:5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r="262" spans="3:5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r="263" spans="3:5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r="264" spans="3:5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r="265" spans="3:5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3:5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r="267" spans="3:5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r="268" spans="3:5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r="269" spans="3:5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r="270" spans="3:5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r="271" spans="3:5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r="272" spans="3:5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r="273" spans="3:54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r="274" spans="3:54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  <row r="275" spans="3:54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</row>
    <row r="276" spans="3:54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</row>
    <row r="277" spans="3:54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</row>
    <row r="278" spans="3:54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</row>
    <row r="279" spans="3:54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</row>
    <row r="280" spans="3:54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</row>
    <row r="281" spans="3:54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</row>
    <row r="282" spans="3:54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</row>
    <row r="283" spans="3:54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</row>
    <row r="284" spans="3:54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</row>
    <row r="285" spans="3:54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</row>
    <row r="286" spans="3:54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</row>
    <row r="287" spans="3:54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</row>
    <row r="288" spans="3:54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</row>
    <row r="289" spans="3:54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</row>
    <row r="290" spans="3:54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</row>
    <row r="291" spans="3:54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</row>
    <row r="292" spans="3:54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</row>
    <row r="293" spans="3:54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</row>
    <row r="294" spans="3:54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</row>
    <row r="295" spans="3:54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</row>
    <row r="296" spans="3:54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</row>
    <row r="297" spans="3:54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</row>
    <row r="298" spans="3:54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</row>
    <row r="299" spans="3:54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</row>
    <row r="300" spans="3:54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</row>
    <row r="301" spans="3:54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</row>
    <row r="302" spans="3:54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</row>
    <row r="303" spans="3:54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</row>
    <row r="304" spans="3:54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</row>
    <row r="305" spans="3:54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r="306" spans="3:54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</row>
    <row r="307" spans="3:54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</row>
    <row r="308" spans="3:54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</row>
    <row r="309" spans="3:54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r="310" spans="3:54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</row>
    <row r="311" spans="3:54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</row>
    <row r="312" spans="3:54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</row>
    <row r="313" spans="3:54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</row>
    <row r="314" spans="3:54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</row>
    <row r="315" spans="3:54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</row>
    <row r="316" spans="3:54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</row>
    <row r="317" spans="3:54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</row>
    <row r="318" spans="3:54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</row>
    <row r="319" spans="3:54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</row>
    <row r="320" spans="3:54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</row>
    <row r="321" spans="3:54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</row>
    <row r="322" spans="3:54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</row>
    <row r="323" spans="3:54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</row>
    <row r="324" spans="3:54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</row>
    <row r="325" spans="3:54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</row>
    <row r="326" spans="3:54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</row>
    <row r="327" spans="3:54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</row>
    <row r="328" spans="3:54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</row>
    <row r="329" spans="3:54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</row>
    <row r="330" spans="3:54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</row>
    <row r="331" spans="3:54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</row>
    <row r="332" spans="3:54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</row>
    <row r="333" spans="3:54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</row>
    <row r="334" spans="3:54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</row>
    <row r="335" spans="3:54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</row>
    <row r="336" spans="3:54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</row>
    <row r="337" spans="3:54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</row>
    <row r="338" spans="3:54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</row>
    <row r="339" spans="3:54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</row>
    <row r="340" spans="3:54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</row>
    <row r="341" spans="3:54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</row>
    <row r="342" spans="3:54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</row>
    <row r="343" spans="3:54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</row>
    <row r="344" spans="3:54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</row>
    <row r="345" spans="3:54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</row>
    <row r="346" spans="3:54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</row>
    <row r="347" spans="3:54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</row>
    <row r="348" spans="3:54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</row>
    <row r="349" spans="3:54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</row>
    <row r="350" spans="3:54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</row>
    <row r="351" spans="3:54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</row>
    <row r="352" spans="3:54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</row>
    <row r="353" spans="3:54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</row>
    <row r="354" spans="3:54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</row>
    <row r="355" spans="3:54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</row>
    <row r="356" spans="3:54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</row>
    <row r="357" spans="3:54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</row>
    <row r="358" spans="3:54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</row>
    <row r="359" spans="3:54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</row>
    <row r="360" spans="3:54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</row>
    <row r="361" spans="3:54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</row>
    <row r="362" spans="3:54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</row>
    <row r="363" spans="3:54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</row>
    <row r="364" spans="3:54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</row>
    <row r="365" spans="3:54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</row>
    <row r="366" spans="3:54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</row>
    <row r="367" spans="3:54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</row>
    <row r="368" spans="3:54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</row>
    <row r="369" spans="3:54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</row>
    <row r="370" spans="3:54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</row>
    <row r="371" spans="3:54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</row>
    <row r="372" spans="3:54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</row>
    <row r="373" spans="3:54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</row>
    <row r="374" spans="3:54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</row>
    <row r="375" spans="3:54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</row>
    <row r="376" spans="3:54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</row>
    <row r="377" spans="3:54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</row>
    <row r="378" spans="3:54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</row>
    <row r="379" spans="3:54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</row>
    <row r="380" spans="3:54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</row>
    <row r="381" spans="3:54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</row>
    <row r="382" spans="3:54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</row>
    <row r="383" spans="3:54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</row>
    <row r="384" spans="3:54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</row>
    <row r="385" spans="3:54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</row>
    <row r="386" spans="3:54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</row>
    <row r="387" spans="3:54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</row>
    <row r="388" spans="3:54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</row>
    <row r="389" spans="3:54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</row>
    <row r="390" spans="3:54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</row>
    <row r="391" spans="3:54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</row>
    <row r="392" spans="3:54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</row>
    <row r="393" spans="3:54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</row>
    <row r="394" spans="3:54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</row>
    <row r="395" spans="3:54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</row>
    <row r="396" spans="3:54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</row>
    <row r="397" spans="3:54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</row>
    <row r="398" spans="3:54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</row>
    <row r="399" spans="3:54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</row>
    <row r="400" spans="3:54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</row>
    <row r="401" spans="3:54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</row>
    <row r="402" spans="3:54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</row>
    <row r="403" spans="3:54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</row>
    <row r="404" spans="3:54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</row>
    <row r="405" spans="3:54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</row>
    <row r="406" spans="3:54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</row>
    <row r="407" spans="3:54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</row>
    <row r="408" spans="3:54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</row>
    <row r="409" spans="3:54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</row>
    <row r="410" spans="3:54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</row>
    <row r="411" spans="3:54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</row>
    <row r="412" spans="3:54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</row>
    <row r="413" spans="3:54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</row>
    <row r="414" spans="3:54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</row>
    <row r="415" spans="3:54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</row>
    <row r="416" spans="3:54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</row>
    <row r="417" spans="3:54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</row>
    <row r="418" spans="3:54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</row>
    <row r="419" spans="3:54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</row>
    <row r="420" spans="3:54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</row>
    <row r="421" spans="3:54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</row>
    <row r="422" spans="3:54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</row>
    <row r="423" spans="3:54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</row>
    <row r="424" spans="3:54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</row>
    <row r="425" spans="3:54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</row>
    <row r="426" spans="3:54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</row>
    <row r="427" spans="3:54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</row>
    <row r="428" spans="3:54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</row>
    <row r="429" spans="3:54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</row>
    <row r="430" spans="3:54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</row>
    <row r="431" spans="3:54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</row>
    <row r="432" spans="3:54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</row>
    <row r="433" spans="3:54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</row>
    <row r="434" spans="3:54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</row>
    <row r="435" spans="3:54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</row>
    <row r="436" spans="3:54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</row>
    <row r="437" spans="3:54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</row>
    <row r="438" spans="3:54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</row>
    <row r="439" spans="3:54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</row>
    <row r="440" spans="3:54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</row>
    <row r="441" spans="3:54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</row>
    <row r="442" spans="3:54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</row>
    <row r="443" spans="3:54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</row>
    <row r="444" spans="3:54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</row>
    <row r="445" spans="3:54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</row>
    <row r="446" spans="3:54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</row>
    <row r="447" spans="3:54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</row>
    <row r="448" spans="3:54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</row>
    <row r="449" spans="3:54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</row>
    <row r="450" spans="3:54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</row>
    <row r="451" spans="3:54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</row>
    <row r="452" spans="3:54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</row>
    <row r="453" spans="3:54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</row>
    <row r="454" spans="3:54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</row>
    <row r="455" spans="3:54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</row>
    <row r="456" spans="3:54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</row>
    <row r="457" spans="3:54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</row>
    <row r="458" spans="3:54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</row>
    <row r="459" spans="3:54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</row>
    <row r="460" spans="3:54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</row>
    <row r="461" spans="3:54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</row>
    <row r="462" spans="3:54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</row>
    <row r="463" spans="3:54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</row>
    <row r="464" spans="3:54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</row>
    <row r="465" spans="3:54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</row>
    <row r="466" spans="3:54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</row>
    <row r="467" spans="3:54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</row>
    <row r="468" spans="3:54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</row>
    <row r="469" spans="3:54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</row>
    <row r="470" spans="3:54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</row>
    <row r="471" spans="3:54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</row>
    <row r="472" spans="3:54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</row>
    <row r="473" spans="3:54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</row>
    <row r="474" spans="3:54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</row>
    <row r="475" spans="3:54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</row>
    <row r="476" spans="3:54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</row>
    <row r="477" spans="3:54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</row>
    <row r="478" spans="3:54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</row>
    <row r="479" spans="3:54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</row>
    <row r="480" spans="3:54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</row>
    <row r="481" spans="3:54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</row>
    <row r="482" spans="3:54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</row>
    <row r="483" spans="3:54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</row>
    <row r="484" spans="3:54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</row>
    <row r="485" spans="3:54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</row>
    <row r="486" spans="3:54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</row>
    <row r="487" spans="3:54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</row>
    <row r="488" spans="3:54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</row>
    <row r="489" spans="3:54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</row>
    <row r="490" spans="3:54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</row>
    <row r="491" spans="3:54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</row>
    <row r="492" spans="3:54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</row>
    <row r="493" spans="3:54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</row>
    <row r="494" spans="3:54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</row>
    <row r="495" spans="3:54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</row>
    <row r="496" spans="3:54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</row>
    <row r="497" spans="3:54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</row>
    <row r="498" spans="3:54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</row>
    <row r="499" spans="3:54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</row>
    <row r="500" spans="3:54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</row>
    <row r="501" spans="3:54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</row>
    <row r="502" spans="3:54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</row>
    <row r="503" spans="3:54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</row>
    <row r="504" spans="3:54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</row>
    <row r="505" spans="3:54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</row>
    <row r="506" spans="3:54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</row>
    <row r="507" spans="3:54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</row>
    <row r="508" spans="3:54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</row>
    <row r="509" spans="3:54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</row>
    <row r="510" spans="3:54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</row>
    <row r="511" spans="3:54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</row>
    <row r="512" spans="3:54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</row>
    <row r="513" spans="3:54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</row>
    <row r="514" spans="3:54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</row>
    <row r="515" spans="3:54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</row>
    <row r="516" spans="3:54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</row>
    <row r="517" spans="3:54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</row>
    <row r="518" spans="3:54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</row>
    <row r="519" spans="3:54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</row>
    <row r="520" spans="3:54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</row>
    <row r="521" spans="3:54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</row>
    <row r="522" spans="3:54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</row>
    <row r="523" spans="3:54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</row>
    <row r="524" spans="3:54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</row>
    <row r="525" spans="3:54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</row>
    <row r="526" spans="3:54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</row>
    <row r="527" spans="3:54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</row>
    <row r="528" spans="3:54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</row>
    <row r="529" spans="3:54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</row>
    <row r="530" spans="3:54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</row>
    <row r="531" spans="3:54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</row>
    <row r="532" spans="3:54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</row>
    <row r="533" spans="3:54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</row>
    <row r="534" spans="3:54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</row>
    <row r="535" spans="3:54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</row>
    <row r="536" spans="3:54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</row>
    <row r="537" spans="3:54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</row>
    <row r="538" spans="3:54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</row>
    <row r="539" spans="3:54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</row>
    <row r="540" spans="3:54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</row>
    <row r="541" spans="3:54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</row>
    <row r="542" spans="3:54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</row>
    <row r="543" spans="3:54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</row>
    <row r="544" spans="3:54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</row>
    <row r="545" spans="3:54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</row>
    <row r="546" spans="3:54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</row>
    <row r="547" spans="3:54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</row>
    <row r="548" spans="3:54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</row>
    <row r="549" spans="3:54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</row>
    <row r="550" spans="3:54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</row>
    <row r="551" spans="3:54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</row>
    <row r="552" spans="3:54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</row>
    <row r="553" spans="3:54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</row>
    <row r="554" spans="3:54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</row>
    <row r="555" spans="3:54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</row>
    <row r="556" spans="3:54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</row>
    <row r="557" spans="3:54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</row>
    <row r="558" spans="3:54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</row>
    <row r="559" spans="3:54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</row>
    <row r="560" spans="3:54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</row>
    <row r="561" spans="3:54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</row>
    <row r="562" spans="3:54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</row>
    <row r="563" spans="3:54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</row>
    <row r="564" spans="3:54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</row>
    <row r="565" spans="3:54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</row>
    <row r="566" spans="3:54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</row>
    <row r="567" spans="3:54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</row>
    <row r="568" spans="3:54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</row>
    <row r="569" spans="3:54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</row>
    <row r="570" spans="3:54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</row>
    <row r="571" spans="3:54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</row>
    <row r="572" spans="3:54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</row>
    <row r="573" spans="3:54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</row>
    <row r="574" spans="3:54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</row>
    <row r="575" spans="3:54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</row>
    <row r="576" spans="3:54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</row>
    <row r="577" spans="3:54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</row>
    <row r="578" spans="3:54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</row>
    <row r="579" spans="3:54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</row>
    <row r="580" spans="3:54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</row>
    <row r="581" spans="3:54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</row>
    <row r="582" spans="3:54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</row>
    <row r="583" spans="3:54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</row>
    <row r="584" spans="3:54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</row>
    <row r="585" spans="3:54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</row>
    <row r="586" spans="3:54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</row>
    <row r="587" spans="3:54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</row>
    <row r="588" spans="3:54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</row>
    <row r="589" spans="3:54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</row>
    <row r="590" spans="3:54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</row>
    <row r="591" spans="3:54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</row>
    <row r="592" spans="3:54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</row>
    <row r="593" spans="3:54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</row>
    <row r="594" spans="3:54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</row>
    <row r="595" spans="3:54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</row>
    <row r="596" spans="3:54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</row>
    <row r="597" spans="3:54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</row>
    <row r="598" spans="3:54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</row>
    <row r="599" spans="3:54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</row>
    <row r="600" spans="3:54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</row>
    <row r="601" spans="3:54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</row>
    <row r="602" spans="3:54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</row>
    <row r="603" spans="3:54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</row>
    <row r="604" spans="3:54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</row>
    <row r="605" spans="3:54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</row>
    <row r="606" spans="3:54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</row>
    <row r="607" spans="3:54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</row>
    <row r="608" spans="3:54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</row>
    <row r="609" spans="3:54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</row>
    <row r="610" spans="3:54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</row>
    <row r="611" spans="3:54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</row>
    <row r="612" spans="3:54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</row>
    <row r="613" spans="3:54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</row>
    <row r="614" spans="3:54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</row>
    <row r="615" spans="3:54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</row>
    <row r="616" spans="3:54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</row>
    <row r="617" spans="3:54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</row>
    <row r="618" spans="3:54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</row>
    <row r="619" spans="3:54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</row>
    <row r="620" spans="3:54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</row>
    <row r="621" spans="3:54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</row>
    <row r="622" spans="3:54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</row>
    <row r="623" spans="3:54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</row>
    <row r="624" spans="3:54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</row>
    <row r="625" spans="3:54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</row>
    <row r="626" spans="3:54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</row>
    <row r="627" spans="3:54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</row>
    <row r="628" spans="3:54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</row>
    <row r="629" spans="3:54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</row>
    <row r="630" spans="3:54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</row>
    <row r="631" spans="3:54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</row>
    <row r="632" spans="3:54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</row>
    <row r="633" spans="3:54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</row>
    <row r="634" spans="3:54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</row>
    <row r="635" spans="3:54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</row>
    <row r="636" spans="3:54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</row>
    <row r="637" spans="3:54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</row>
  </sheetData>
  <hyperlinks>
    <hyperlink ref="A1" location="Main!A1" display="Main" xr:uid="{8C6BC0B5-2E2B-42C7-958F-52549554DF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2025-07-03T15:30:55Z</dcterms:created>
  <dcterms:modified xsi:type="dcterms:W3CDTF">2025-09-02T12:38:55Z</dcterms:modified>
</cp:coreProperties>
</file>