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F2A0900-C4F9-4FFF-8D2B-10A284746160}" xr6:coauthVersionLast="47" xr6:coauthVersionMax="47" xr10:uidLastSave="{00000000-0000-0000-0000-000000000000}"/>
  <bookViews>
    <workbookView xWindow="-120" yWindow="-120" windowWidth="38640" windowHeight="21060" xr2:uid="{3315A4CF-E10B-4E25-9E09-62502A0E79F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2" l="1"/>
  <c r="M37" i="2"/>
  <c r="L37" i="2"/>
  <c r="K37" i="2"/>
  <c r="N36" i="2"/>
  <c r="M36" i="2"/>
  <c r="L36" i="2"/>
  <c r="K36" i="2"/>
  <c r="N35" i="2"/>
  <c r="M35" i="2"/>
  <c r="L35" i="2"/>
  <c r="K35" i="2"/>
  <c r="N34" i="2"/>
  <c r="M34" i="2"/>
  <c r="L34" i="2"/>
  <c r="K34" i="2"/>
  <c r="N33" i="2"/>
  <c r="M33" i="2"/>
  <c r="L33" i="2"/>
  <c r="K33" i="2"/>
  <c r="N32" i="2"/>
  <c r="M32" i="2"/>
  <c r="L32" i="2"/>
  <c r="K32" i="2"/>
  <c r="H6" i="2"/>
  <c r="G6" i="2"/>
  <c r="F6" i="2"/>
  <c r="L6" i="2"/>
  <c r="K6" i="2"/>
  <c r="J6" i="2"/>
  <c r="N18" i="2"/>
  <c r="N22" i="2" s="1"/>
  <c r="M18" i="2"/>
  <c r="M38" i="2" s="1"/>
  <c r="L18" i="2"/>
  <c r="L22" i="2" s="1"/>
  <c r="K18" i="2"/>
  <c r="K22" i="2" s="1"/>
  <c r="I5" i="1"/>
  <c r="I3" i="1"/>
  <c r="I4" i="1" s="1"/>
  <c r="I7" i="1" s="1"/>
  <c r="G40" i="2"/>
  <c r="F40" i="2"/>
  <c r="E40" i="2"/>
  <c r="D40" i="2"/>
  <c r="C40" i="2"/>
  <c r="G39" i="2"/>
  <c r="F39" i="2"/>
  <c r="J37" i="2"/>
  <c r="H37" i="2"/>
  <c r="G37" i="2"/>
  <c r="I37" i="2"/>
  <c r="G36" i="2"/>
  <c r="H36" i="2"/>
  <c r="J36" i="2"/>
  <c r="I36" i="2"/>
  <c r="J35" i="2"/>
  <c r="H35" i="2"/>
  <c r="G35" i="2"/>
  <c r="I35" i="2"/>
  <c r="H34" i="2"/>
  <c r="G34" i="2"/>
  <c r="H33" i="2"/>
  <c r="G33" i="2"/>
  <c r="H32" i="2"/>
  <c r="G32" i="2"/>
  <c r="J34" i="2"/>
  <c r="J33" i="2"/>
  <c r="J32" i="2"/>
  <c r="I34" i="2"/>
  <c r="I33" i="2"/>
  <c r="I32" i="2"/>
  <c r="E6" i="2"/>
  <c r="I6" i="2"/>
  <c r="J18" i="2"/>
  <c r="J22" i="2" s="1"/>
  <c r="J25" i="2" s="1"/>
  <c r="J27" i="2" s="1"/>
  <c r="J29" i="2" s="1"/>
  <c r="H18" i="2"/>
  <c r="H22" i="2" s="1"/>
  <c r="H25" i="2" s="1"/>
  <c r="H27" i="2" s="1"/>
  <c r="H29" i="2" s="1"/>
  <c r="G18" i="2"/>
  <c r="G22" i="2" s="1"/>
  <c r="G25" i="2" s="1"/>
  <c r="G27" i="2" s="1"/>
  <c r="G29" i="2" s="1"/>
  <c r="F18" i="2"/>
  <c r="F22" i="2" s="1"/>
  <c r="F25" i="2" s="1"/>
  <c r="F27" i="2" s="1"/>
  <c r="F29" i="2" s="1"/>
  <c r="E18" i="2"/>
  <c r="E22" i="2" s="1"/>
  <c r="E25" i="2" s="1"/>
  <c r="E27" i="2" s="1"/>
  <c r="E29" i="2" s="1"/>
  <c r="D18" i="2"/>
  <c r="D22" i="2" s="1"/>
  <c r="D25" i="2" s="1"/>
  <c r="D27" i="2" s="1"/>
  <c r="D29" i="2" s="1"/>
  <c r="C18" i="2"/>
  <c r="C22" i="2" s="1"/>
  <c r="C25" i="2" s="1"/>
  <c r="C27" i="2" s="1"/>
  <c r="C29" i="2" s="1"/>
  <c r="I18" i="2"/>
  <c r="I22" i="2" s="1"/>
  <c r="I25" i="2" s="1"/>
  <c r="I27" i="2" s="1"/>
  <c r="I29" i="2" s="1"/>
  <c r="J38" i="2" l="1"/>
  <c r="K25" i="2"/>
  <c r="K39" i="2"/>
  <c r="L25" i="2"/>
  <c r="L39" i="2"/>
  <c r="N39" i="2"/>
  <c r="N25" i="2"/>
  <c r="K38" i="2"/>
  <c r="I38" i="2"/>
  <c r="M22" i="2"/>
  <c r="D38" i="2"/>
  <c r="G38" i="2"/>
  <c r="C39" i="2"/>
  <c r="L38" i="2"/>
  <c r="I39" i="2"/>
  <c r="I40" i="2"/>
  <c r="N38" i="2"/>
  <c r="C38" i="2"/>
  <c r="E38" i="2"/>
  <c r="F38" i="2"/>
  <c r="D39" i="2"/>
  <c r="E39" i="2"/>
  <c r="H40" i="2"/>
  <c r="H38" i="2"/>
  <c r="H39" i="2"/>
  <c r="J39" i="2"/>
  <c r="J40" i="2"/>
  <c r="K40" i="2" l="1"/>
  <c r="K27" i="2"/>
  <c r="K29" i="2" s="1"/>
  <c r="M25" i="2"/>
  <c r="M39" i="2"/>
  <c r="N40" i="2"/>
  <c r="N27" i="2"/>
  <c r="N29" i="2" s="1"/>
  <c r="L27" i="2"/>
  <c r="L29" i="2" s="1"/>
  <c r="L40" i="2"/>
  <c r="M40" i="2" l="1"/>
  <c r="M27" i="2"/>
  <c r="M29" i="2" s="1"/>
</calcChain>
</file>

<file path=xl/sharedStrings.xml><?xml version="1.0" encoding="utf-8"?>
<sst xmlns="http://schemas.openxmlformats.org/spreadsheetml/2006/main" count="61" uniqueCount="57">
  <si>
    <t xml:space="preserve">Duolingo </t>
  </si>
  <si>
    <t>numbers in mio uSD</t>
  </si>
  <si>
    <t>DOUL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</si>
  <si>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</si>
  <si>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</si>
  <si>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</si>
  <si>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</si>
  <si>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</si>
  <si>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</si>
  <si>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</si>
  <si>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</si>
  <si>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</si>
  <si>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</si>
  <si>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</si>
  <si>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</si>
  <si>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</si>
  <si>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</si>
  <si>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</si>
  <si>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</si>
  <si>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</si>
  <si>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</si>
  <si>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</si>
  <si>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R&amp;D</t>
  </si>
  <si>
    <t>S&amp;M</t>
  </si>
  <si>
    <t>G&amp;A</t>
  </si>
  <si>
    <t>Operating Income</t>
  </si>
  <si>
    <t>Other Income</t>
  </si>
  <si>
    <t>Interest Income</t>
  </si>
  <si>
    <t>Pretax Income</t>
  </si>
  <si>
    <t>Tax Expense</t>
  </si>
  <si>
    <t>Net Income</t>
  </si>
  <si>
    <t>EPS</t>
  </si>
  <si>
    <t xml:space="preserve">Subscription </t>
  </si>
  <si>
    <t>Other Revenue</t>
  </si>
  <si>
    <t>Duolingo English Test</t>
  </si>
  <si>
    <t>In-App purchases</t>
  </si>
  <si>
    <t>Other</t>
  </si>
  <si>
    <t>Advertising</t>
  </si>
  <si>
    <t>MAUs</t>
  </si>
  <si>
    <t>DAUs</t>
  </si>
  <si>
    <t>Paid subscribers</t>
  </si>
  <si>
    <t>Subscription bookings</t>
  </si>
  <si>
    <t>Total bookings</t>
  </si>
  <si>
    <t>ASP per month</t>
  </si>
  <si>
    <t>DAUs Growth</t>
  </si>
  <si>
    <t>MAUs Growth</t>
  </si>
  <si>
    <t>Subscribers Growth</t>
  </si>
  <si>
    <t>Subscription Revenue Growth</t>
  </si>
  <si>
    <t>Other Revenue Growth</t>
  </si>
  <si>
    <t xml:space="preserve">Gross Margin </t>
  </si>
  <si>
    <t>Operating Margin</t>
  </si>
  <si>
    <t>Tax Rate</t>
  </si>
  <si>
    <t>Q125</t>
  </si>
  <si>
    <t>Q225</t>
  </si>
  <si>
    <t>Q325</t>
  </si>
  <si>
    <t>Q425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</si>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</sst>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;\(#,##0.0\)"/>
    <numFmt numFmtId="166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2" applyFont="1"/>
    <xf numFmtId="0" fontId="1" fillId="0" borderId="0" xfId="0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0" fontId="4" fillId="0" borderId="0" xfId="0" applyFont="1"/>
    <xf numFmtId="165" fontId="4" fillId="0" borderId="0" xfId="0" applyNumberFormat="1" applyFont="1"/>
    <xf numFmtId="166" fontId="1" fillId="0" borderId="0" xfId="0" applyNumberFormat="1" applyFont="1"/>
    <xf numFmtId="9" fontId="1" fillId="0" borderId="0" xfId="1" applyFont="1"/>
    <xf numFmtId="9" fontId="4" fillId="0" borderId="0" xfId="1" applyFont="1"/>
    <xf numFmtId="164" fontId="1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FAF6-3078-42A2-B096-3BBF3265F693}">
  <dimension ref="A1:J7"/>
  <sheetViews>
    <sheetView tabSelected="1" zoomScale="200" zoomScaleNormal="200" workbookViewId="0">
      <selection activeCell="C2" sqref="C2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10" x14ac:dyDescent="0.2">
      <c r="A1" s="5" t="s">
        <v>0</v>
      </c>
    </row>
    <row r="2" spans="1:10" x14ac:dyDescent="0.2">
      <c r="A2" s="2" t="s">
        <v>1</v>
      </c>
      <c r="H2" s="2" t="s">
        <v>4</v>
      </c>
      <c r="I2" s="10">
        <v>371.65</v>
      </c>
    </row>
    <row r="3" spans="1:10" x14ac:dyDescent="0.2">
      <c r="H3" s="2" t="s">
        <v>5</v>
      </c>
      <c r="I3" s="10">
        <f>39.694545+6.127362</f>
        <v>45.821906999999996</v>
      </c>
      <c r="J3" s="3" t="s">
        <v>53</v>
      </c>
    </row>
    <row r="4" spans="1:10" x14ac:dyDescent="0.2">
      <c r="B4" s="2" t="s">
        <v>2</v>
      </c>
      <c r="H4" s="2" t="s">
        <v>6</v>
      </c>
      <c r="I4" s="10">
        <f>+I2*I3</f>
        <v>17029.711736549998</v>
      </c>
    </row>
    <row r="5" spans="1:10" x14ac:dyDescent="0.2">
      <c r="B5" s="2" t="s">
        <v>3</v>
      </c>
      <c r="H5" s="2" t="s">
        <v>7</v>
      </c>
      <c r="I5" s="10">
        <f>976.231+121.652</f>
        <v>1097.883</v>
      </c>
      <c r="J5" s="3" t="s">
        <v>53</v>
      </c>
    </row>
    <row r="6" spans="1:10" x14ac:dyDescent="0.2">
      <c r="H6" s="2" t="s">
        <v>8</v>
      </c>
      <c r="I6" s="10">
        <v>0</v>
      </c>
      <c r="J6" s="3" t="s">
        <v>53</v>
      </c>
    </row>
    <row r="7" spans="1:10" x14ac:dyDescent="0.2">
      <c r="H7" s="2" t="s">
        <v>9</v>
      </c>
      <c r="I7" s="10">
        <f>+I4-I5+I6</f>
        <v>15931.828736549998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F405-6D19-439B-8E26-C59FBC7B36BD}">
  <dimension ref="A1:AX323"/>
  <sheetViews>
    <sheetView zoomScale="200" zoomScaleNormal="200" workbookViewId="0">
      <pane xSplit="2" ySplit="2" topLeftCell="G6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RowHeight="12.75" x14ac:dyDescent="0.2"/>
  <cols>
    <col min="1" max="1" width="5.42578125" style="2" bestFit="1" customWidth="1"/>
    <col min="2" max="2" width="26.28515625" style="2" customWidth="1"/>
    <col min="3" max="16384" width="9.140625" style="2"/>
  </cols>
  <sheetData>
    <row r="1" spans="1:50" x14ac:dyDescent="0.2">
      <c r="A1" s="1" t="s">
        <v>11</v>
      </c>
    </row>
    <row r="2" spans="1:50" x14ac:dyDescent="0.2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10</v>
      </c>
      <c r="J2" s="3" t="s">
        <v>18</v>
      </c>
      <c r="K2" s="3" t="s">
        <v>52</v>
      </c>
      <c r="L2" s="3" t="s">
        <v>53</v>
      </c>
      <c r="M2" s="3" t="s">
        <v>54</v>
      </c>
      <c r="N2" s="3" t="s">
        <v>55</v>
      </c>
    </row>
    <row r="3" spans="1:50" x14ac:dyDescent="0.2">
      <c r="B3" s="2" t="s">
        <v>38</v>
      </c>
      <c r="C3" s="4"/>
      <c r="D3" s="4"/>
      <c r="E3" s="4">
        <v>83.1</v>
      </c>
      <c r="F3" s="4"/>
      <c r="G3" s="4"/>
      <c r="H3" s="4">
        <v>103.6</v>
      </c>
      <c r="I3" s="4">
        <v>113.1</v>
      </c>
      <c r="J3" s="4"/>
      <c r="K3" s="4"/>
      <c r="L3" s="4">
        <v>128.30000000000001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50" x14ac:dyDescent="0.2">
      <c r="B4" s="2" t="s">
        <v>39</v>
      </c>
      <c r="C4" s="4"/>
      <c r="D4" s="4"/>
      <c r="E4" s="4">
        <v>24.2</v>
      </c>
      <c r="F4" s="4"/>
      <c r="G4" s="4"/>
      <c r="H4" s="4">
        <v>34.1</v>
      </c>
      <c r="I4" s="4">
        <v>37.200000000000003</v>
      </c>
      <c r="J4" s="4"/>
      <c r="K4" s="4"/>
      <c r="L4" s="4">
        <v>47.7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50" x14ac:dyDescent="0.2">
      <c r="B5" s="2" t="s">
        <v>40</v>
      </c>
      <c r="C5" s="4"/>
      <c r="D5" s="4"/>
      <c r="E5" s="4">
        <v>5.8</v>
      </c>
      <c r="F5" s="4"/>
      <c r="G5" s="4"/>
      <c r="H5" s="4">
        <v>8</v>
      </c>
      <c r="I5" s="4">
        <v>8.6</v>
      </c>
      <c r="J5" s="4"/>
      <c r="K5" s="4"/>
      <c r="L5" s="4">
        <v>10.9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50" x14ac:dyDescent="0.2">
      <c r="B6" s="2" t="s">
        <v>43</v>
      </c>
      <c r="C6" s="4"/>
      <c r="D6" s="4"/>
      <c r="E6" s="4">
        <f>+E10/E5/3</f>
        <v>6.0854597701149435</v>
      </c>
      <c r="F6" s="4" t="e">
        <f t="shared" ref="F6:H6" si="0">+F10/F5/3</f>
        <v>#DIV/0!</v>
      </c>
      <c r="G6" s="4" t="e">
        <f t="shared" si="0"/>
        <v>#DIV/0!</v>
      </c>
      <c r="H6" s="4">
        <f t="shared" si="0"/>
        <v>5.9962083333333327</v>
      </c>
      <c r="I6" s="4">
        <f>+I10/I5/3</f>
        <v>6.1091860465116277</v>
      </c>
      <c r="J6" s="4" t="e">
        <f t="shared" ref="J6:L6" si="1">+J10/J5/3</f>
        <v>#DIV/0!</v>
      </c>
      <c r="K6" s="4" t="e">
        <f t="shared" si="1"/>
        <v>#DIV/0!</v>
      </c>
      <c r="L6" s="4">
        <f t="shared" si="1"/>
        <v>6.4427522935779811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50" x14ac:dyDescent="0.2">
      <c r="B7" s="2" t="s">
        <v>41</v>
      </c>
      <c r="C7" s="4"/>
      <c r="D7" s="4"/>
      <c r="E7" s="4">
        <v>121.342</v>
      </c>
      <c r="F7" s="4"/>
      <c r="G7" s="4"/>
      <c r="H7" s="4">
        <v>156.48400000000001</v>
      </c>
      <c r="I7" s="4">
        <v>176.309</v>
      </c>
      <c r="J7" s="4"/>
      <c r="K7" s="4"/>
      <c r="L7" s="4">
        <v>227.25899999999999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50" x14ac:dyDescent="0.2">
      <c r="B8" s="2" t="s">
        <v>42</v>
      </c>
      <c r="C8" s="4"/>
      <c r="D8" s="4"/>
      <c r="E8" s="4">
        <v>153.55600000000001</v>
      </c>
      <c r="F8" s="4"/>
      <c r="G8" s="4"/>
      <c r="H8" s="4">
        <v>190.09200000000001</v>
      </c>
      <c r="I8" s="4">
        <v>211.45599999999999</v>
      </c>
      <c r="J8" s="4"/>
      <c r="K8" s="4"/>
      <c r="L8" s="4">
        <v>268.02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50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50" x14ac:dyDescent="0.2">
      <c r="B10" s="2" t="s">
        <v>32</v>
      </c>
      <c r="C10" s="4"/>
      <c r="D10" s="4"/>
      <c r="E10" s="4">
        <v>105.887</v>
      </c>
      <c r="F10" s="4"/>
      <c r="G10" s="4"/>
      <c r="H10" s="4">
        <v>143.90899999999999</v>
      </c>
      <c r="I10" s="4">
        <v>157.61699999999999</v>
      </c>
      <c r="J10" s="4"/>
      <c r="K10" s="4"/>
      <c r="L10" s="4">
        <v>210.678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</row>
    <row r="11" spans="1:50" x14ac:dyDescent="0.2">
      <c r="B11" s="2" t="s">
        <v>33</v>
      </c>
      <c r="C11" s="4"/>
      <c r="D11" s="4"/>
      <c r="E11" s="4">
        <v>31.736999999999998</v>
      </c>
      <c r="F11" s="4"/>
      <c r="G11" s="4"/>
      <c r="H11" s="4">
        <v>34.417999999999999</v>
      </c>
      <c r="I11" s="4">
        <v>34.976999999999997</v>
      </c>
      <c r="J11" s="4"/>
      <c r="K11" s="4"/>
      <c r="L11" s="4">
        <v>41.587000000000003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0" x14ac:dyDescent="0.2">
      <c r="B12" s="2" t="s">
        <v>37</v>
      </c>
      <c r="C12" s="4"/>
      <c r="D12" s="4"/>
      <c r="E12" s="4">
        <v>11.678000000000001</v>
      </c>
      <c r="F12" s="4"/>
      <c r="G12" s="4"/>
      <c r="H12" s="4">
        <v>13.257999999999999</v>
      </c>
      <c r="I12" s="4">
        <v>14.404999999999999</v>
      </c>
      <c r="J12" s="4"/>
      <c r="K12" s="4"/>
      <c r="L12" s="4">
        <v>20.603000000000002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0" x14ac:dyDescent="0.2">
      <c r="B13" s="2" t="s">
        <v>34</v>
      </c>
      <c r="C13" s="4"/>
      <c r="D13" s="4"/>
      <c r="E13" s="4">
        <v>10.612</v>
      </c>
      <c r="F13" s="4"/>
      <c r="G13" s="4"/>
      <c r="H13" s="4">
        <v>10.698</v>
      </c>
      <c r="I13" s="4">
        <v>10.772</v>
      </c>
      <c r="J13" s="4"/>
      <c r="K13" s="4"/>
      <c r="L13" s="4">
        <v>10.087999999999999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0" x14ac:dyDescent="0.2">
      <c r="B14" s="2" t="s">
        <v>35</v>
      </c>
      <c r="C14" s="4"/>
      <c r="D14" s="4"/>
      <c r="E14" s="4">
        <v>9.2330000000000005</v>
      </c>
      <c r="F14" s="4"/>
      <c r="G14" s="4"/>
      <c r="H14" s="4">
        <v>10.176</v>
      </c>
      <c r="I14" s="4">
        <v>9.4109999999999996</v>
      </c>
      <c r="J14" s="4"/>
      <c r="K14" s="4"/>
      <c r="L14" s="4">
        <v>10.39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x14ac:dyDescent="0.2">
      <c r="B15" s="2" t="s">
        <v>36</v>
      </c>
      <c r="C15" s="4"/>
      <c r="D15" s="4"/>
      <c r="E15" s="4">
        <v>0.214</v>
      </c>
      <c r="F15" s="4"/>
      <c r="G15" s="4"/>
      <c r="H15" s="4">
        <v>0.28599999999999998</v>
      </c>
      <c r="I15" s="4">
        <v>0.38900000000000001</v>
      </c>
      <c r="J15" s="4"/>
      <c r="K15" s="4"/>
      <c r="L15" s="4">
        <v>0.50600000000000001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">
      <c r="B16" s="5" t="s">
        <v>19</v>
      </c>
      <c r="C16" s="6"/>
      <c r="D16" s="6"/>
      <c r="E16" s="6">
        <v>137.624</v>
      </c>
      <c r="F16" s="6"/>
      <c r="G16" s="6"/>
      <c r="H16" s="6">
        <v>178.327</v>
      </c>
      <c r="I16" s="6">
        <v>192.59399999999999</v>
      </c>
      <c r="J16" s="6"/>
      <c r="K16" s="4"/>
      <c r="L16" s="6">
        <v>252.26499999999999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2:50" x14ac:dyDescent="0.2">
      <c r="B17" s="2" t="s">
        <v>20</v>
      </c>
      <c r="C17" s="4"/>
      <c r="D17" s="4"/>
      <c r="E17" s="4">
        <v>36.253999999999998</v>
      </c>
      <c r="F17" s="4"/>
      <c r="G17" s="4"/>
      <c r="H17" s="4">
        <v>47.348999999999997</v>
      </c>
      <c r="I17" s="4">
        <v>52.18</v>
      </c>
      <c r="J17" s="4"/>
      <c r="K17" s="4"/>
      <c r="L17" s="4">
        <v>69.683999999999997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</row>
    <row r="18" spans="2:50" x14ac:dyDescent="0.2">
      <c r="B18" s="2" t="s">
        <v>21</v>
      </c>
      <c r="C18" s="4">
        <f t="shared" ref="C18:H18" si="2">+C16-C17</f>
        <v>0</v>
      </c>
      <c r="D18" s="4">
        <f t="shared" si="2"/>
        <v>0</v>
      </c>
      <c r="E18" s="4">
        <f t="shared" si="2"/>
        <v>101.37</v>
      </c>
      <c r="F18" s="4">
        <f t="shared" si="2"/>
        <v>0</v>
      </c>
      <c r="G18" s="4">
        <f t="shared" si="2"/>
        <v>0</v>
      </c>
      <c r="H18" s="4">
        <f t="shared" si="2"/>
        <v>130.97800000000001</v>
      </c>
      <c r="I18" s="4">
        <f>+I16-I17</f>
        <v>140.41399999999999</v>
      </c>
      <c r="J18" s="4">
        <f t="shared" ref="J18:N18" si="3">+J16-J17</f>
        <v>0</v>
      </c>
      <c r="K18" s="4">
        <f t="shared" si="3"/>
        <v>0</v>
      </c>
      <c r="L18" s="4">
        <f t="shared" si="3"/>
        <v>182.58099999999999</v>
      </c>
      <c r="M18" s="4">
        <f t="shared" si="3"/>
        <v>0</v>
      </c>
      <c r="N18" s="4">
        <f t="shared" si="3"/>
        <v>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</row>
    <row r="19" spans="2:50" x14ac:dyDescent="0.2">
      <c r="B19" s="2" t="s">
        <v>22</v>
      </c>
      <c r="C19" s="4"/>
      <c r="D19" s="4"/>
      <c r="E19" s="4">
        <v>50.305</v>
      </c>
      <c r="F19" s="4"/>
      <c r="G19" s="4"/>
      <c r="H19" s="4">
        <v>55.146999999999998</v>
      </c>
      <c r="I19" s="4">
        <v>62.878</v>
      </c>
      <c r="J19" s="4"/>
      <c r="K19" s="4"/>
      <c r="L19" s="4">
        <v>73.67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</row>
    <row r="20" spans="2:50" x14ac:dyDescent="0.2">
      <c r="B20" s="2" t="s">
        <v>23</v>
      </c>
      <c r="C20" s="4"/>
      <c r="D20" s="4"/>
      <c r="E20" s="4">
        <v>22.335000000000001</v>
      </c>
      <c r="F20" s="4"/>
      <c r="G20" s="4"/>
      <c r="H20" s="4">
        <v>20.173999999999999</v>
      </c>
      <c r="I20" s="4">
        <v>25.574000000000002</v>
      </c>
      <c r="J20" s="4"/>
      <c r="K20" s="4"/>
      <c r="L20" s="4">
        <v>29.562999999999999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</row>
    <row r="21" spans="2:50" x14ac:dyDescent="0.2">
      <c r="B21" s="2" t="s">
        <v>24</v>
      </c>
      <c r="C21" s="4"/>
      <c r="D21" s="4"/>
      <c r="E21" s="4">
        <v>33.4</v>
      </c>
      <c r="F21" s="4"/>
      <c r="G21" s="4"/>
      <c r="H21" s="4">
        <v>36.957000000000001</v>
      </c>
      <c r="I21" s="4">
        <v>38.387999999999998</v>
      </c>
      <c r="J21" s="4"/>
      <c r="K21" s="4"/>
      <c r="L21" s="4">
        <v>45.984999999999999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</row>
    <row r="22" spans="2:50" x14ac:dyDescent="0.2">
      <c r="B22" s="2" t="s">
        <v>25</v>
      </c>
      <c r="C22" s="4">
        <f t="shared" ref="C22:H22" si="4">+C18-SUM(C19:C21)</f>
        <v>0</v>
      </c>
      <c r="D22" s="4">
        <f t="shared" si="4"/>
        <v>0</v>
      </c>
      <c r="E22" s="4">
        <f t="shared" si="4"/>
        <v>-4.6699999999999875</v>
      </c>
      <c r="F22" s="4">
        <f t="shared" si="4"/>
        <v>0</v>
      </c>
      <c r="G22" s="4">
        <f t="shared" si="4"/>
        <v>0</v>
      </c>
      <c r="H22" s="4">
        <f t="shared" si="4"/>
        <v>18.700000000000017</v>
      </c>
      <c r="I22" s="4">
        <f>+I18-SUM(I19:I21)</f>
        <v>13.573999999999984</v>
      </c>
      <c r="J22" s="4">
        <f>+J18-SUM(J19:J21)</f>
        <v>0</v>
      </c>
      <c r="K22" s="4">
        <f t="shared" ref="K22:N22" si="5">+K18-SUM(K19:K21)</f>
        <v>0</v>
      </c>
      <c r="L22" s="4">
        <f t="shared" si="5"/>
        <v>33.362999999999971</v>
      </c>
      <c r="M22" s="4">
        <f t="shared" si="5"/>
        <v>0</v>
      </c>
      <c r="N22" s="4">
        <f t="shared" si="5"/>
        <v>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 spans="2:50" x14ac:dyDescent="0.2">
      <c r="B23" s="2" t="s">
        <v>26</v>
      </c>
      <c r="C23" s="4"/>
      <c r="D23" s="4"/>
      <c r="E23" s="4">
        <v>-1.0229999999999999</v>
      </c>
      <c r="F23" s="4"/>
      <c r="G23" s="4"/>
      <c r="H23" s="4">
        <v>-0.70699999999999996</v>
      </c>
      <c r="I23" s="4">
        <v>0.56899999999999995</v>
      </c>
      <c r="J23" s="4"/>
      <c r="K23" s="4"/>
      <c r="L23" s="4">
        <v>1.66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2:50" x14ac:dyDescent="0.2">
      <c r="B24" s="2" t="s">
        <v>27</v>
      </c>
      <c r="C24" s="4"/>
      <c r="D24" s="4"/>
      <c r="E24" s="4">
        <v>8.625</v>
      </c>
      <c r="F24" s="4"/>
      <c r="G24" s="4"/>
      <c r="H24" s="4">
        <v>10.721</v>
      </c>
      <c r="I24" s="4">
        <v>11.246</v>
      </c>
      <c r="J24" s="4"/>
      <c r="K24" s="4"/>
      <c r="L24" s="4">
        <v>11.427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 spans="2:50" x14ac:dyDescent="0.2">
      <c r="B25" s="2" t="s">
        <v>28</v>
      </c>
      <c r="C25" s="4">
        <f t="shared" ref="C25:H25" si="6">+C22+C23+C24</f>
        <v>0</v>
      </c>
      <c r="D25" s="4">
        <f t="shared" si="6"/>
        <v>0</v>
      </c>
      <c r="E25" s="4">
        <f t="shared" si="6"/>
        <v>2.9320000000000128</v>
      </c>
      <c r="F25" s="4">
        <f t="shared" si="6"/>
        <v>0</v>
      </c>
      <c r="G25" s="4">
        <f t="shared" si="6"/>
        <v>0</v>
      </c>
      <c r="H25" s="4">
        <f t="shared" si="6"/>
        <v>28.714000000000016</v>
      </c>
      <c r="I25" s="4">
        <f>+I22+I23+I24</f>
        <v>25.388999999999982</v>
      </c>
      <c r="J25" s="4">
        <f t="shared" ref="J25:N25" si="7">+J22+J23+J24</f>
        <v>0</v>
      </c>
      <c r="K25" s="4">
        <f t="shared" si="7"/>
        <v>0</v>
      </c>
      <c r="L25" s="4">
        <f t="shared" si="7"/>
        <v>46.449999999999967</v>
      </c>
      <c r="M25" s="4">
        <f t="shared" si="7"/>
        <v>0</v>
      </c>
      <c r="N25" s="4">
        <f t="shared" si="7"/>
        <v>0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 spans="2:50" x14ac:dyDescent="0.2">
      <c r="B26" s="2" t="s">
        <v>29</v>
      </c>
      <c r="C26" s="4"/>
      <c r="D26" s="4"/>
      <c r="E26" s="4">
        <v>0.125</v>
      </c>
      <c r="F26" s="4"/>
      <c r="G26" s="4"/>
      <c r="H26" s="4">
        <v>4.3630000000000004</v>
      </c>
      <c r="I26" s="4">
        <v>2.0289999999999999</v>
      </c>
      <c r="J26" s="4"/>
      <c r="K26" s="4"/>
      <c r="L26" s="4">
        <v>1.669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 spans="2:50" x14ac:dyDescent="0.2">
      <c r="B27" s="2" t="s">
        <v>30</v>
      </c>
      <c r="C27" s="4">
        <f t="shared" ref="C27:H27" si="8">+C25-C26</f>
        <v>0</v>
      </c>
      <c r="D27" s="4">
        <f t="shared" si="8"/>
        <v>0</v>
      </c>
      <c r="E27" s="4">
        <f t="shared" si="8"/>
        <v>2.8070000000000128</v>
      </c>
      <c r="F27" s="4">
        <f t="shared" si="8"/>
        <v>0</v>
      </c>
      <c r="G27" s="4">
        <f t="shared" si="8"/>
        <v>0</v>
      </c>
      <c r="H27" s="4">
        <f t="shared" si="8"/>
        <v>24.351000000000017</v>
      </c>
      <c r="I27" s="4">
        <f>+I25-I26</f>
        <v>23.359999999999982</v>
      </c>
      <c r="J27" s="4">
        <f t="shared" ref="J27:N27" si="9">+J25-J26</f>
        <v>0</v>
      </c>
      <c r="K27" s="4">
        <f t="shared" si="9"/>
        <v>0</v>
      </c>
      <c r="L27" s="4">
        <f t="shared" si="9"/>
        <v>44.78099999999997</v>
      </c>
      <c r="M27" s="4">
        <f t="shared" si="9"/>
        <v>0</v>
      </c>
      <c r="N27" s="4">
        <f t="shared" si="9"/>
        <v>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</row>
    <row r="28" spans="2:50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</row>
    <row r="29" spans="2:50" x14ac:dyDescent="0.2">
      <c r="B29" s="2" t="s">
        <v>31</v>
      </c>
      <c r="C29" s="7" t="e">
        <f t="shared" ref="C29:H29" si="10">+C27/C30</f>
        <v>#DIV/0!</v>
      </c>
      <c r="D29" s="7" t="e">
        <f t="shared" si="10"/>
        <v>#DIV/0!</v>
      </c>
      <c r="E29" s="7">
        <f t="shared" si="10"/>
        <v>6.6877918612408577E-2</v>
      </c>
      <c r="F29" s="7" t="e">
        <f t="shared" si="10"/>
        <v>#DIV/0!</v>
      </c>
      <c r="G29" s="7" t="e">
        <f t="shared" si="10"/>
        <v>#DIV/0!</v>
      </c>
      <c r="H29" s="7">
        <f t="shared" si="10"/>
        <v>0.56289875173370363</v>
      </c>
      <c r="I29" s="7">
        <f>+I27/I30</f>
        <v>0.53158565446932415</v>
      </c>
      <c r="J29" s="7" t="e">
        <f t="shared" ref="J29:N29" si="11">+J27/J30</f>
        <v>#DIV/0!</v>
      </c>
      <c r="K29" s="7" t="e">
        <f t="shared" si="11"/>
        <v>#DIV/0!</v>
      </c>
      <c r="L29" s="7">
        <f t="shared" si="11"/>
        <v>0.98182416136812034</v>
      </c>
      <c r="M29" s="7" t="e">
        <f t="shared" si="11"/>
        <v>#DIV/0!</v>
      </c>
      <c r="N29" s="7" t="e">
        <f t="shared" si="11"/>
        <v>#DIV/0!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</row>
    <row r="30" spans="2:50" x14ac:dyDescent="0.2">
      <c r="B30" s="2" t="s">
        <v>5</v>
      </c>
      <c r="C30" s="4"/>
      <c r="D30" s="4"/>
      <c r="E30" s="4">
        <v>41.972000000000001</v>
      </c>
      <c r="F30" s="4"/>
      <c r="G30" s="4"/>
      <c r="H30" s="4">
        <v>43.26</v>
      </c>
      <c r="I30" s="4">
        <v>43.944000000000003</v>
      </c>
      <c r="J30" s="4"/>
      <c r="K30" s="4"/>
      <c r="L30" s="4">
        <v>45.61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</row>
    <row r="31" spans="2:50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</row>
    <row r="32" spans="2:50" x14ac:dyDescent="0.2">
      <c r="B32" s="2" t="s">
        <v>45</v>
      </c>
      <c r="C32" s="4"/>
      <c r="D32" s="4"/>
      <c r="E32" s="4"/>
      <c r="F32" s="4"/>
      <c r="G32" s="8" t="e">
        <f t="shared" ref="G32:H34" si="12">+G3/C3-1</f>
        <v>#DIV/0!</v>
      </c>
      <c r="H32" s="8" t="e">
        <f t="shared" si="12"/>
        <v>#DIV/0!</v>
      </c>
      <c r="I32" s="8">
        <f>+I3/E3-1</f>
        <v>0.36101083032490977</v>
      </c>
      <c r="J32" s="8" t="e">
        <f t="shared" ref="J32:J34" si="13">+J3/F3-1</f>
        <v>#DIV/0!</v>
      </c>
      <c r="K32" s="8" t="e">
        <f t="shared" ref="K32:K34" si="14">+K3/G3-1</f>
        <v>#DIV/0!</v>
      </c>
      <c r="L32" s="8">
        <f t="shared" ref="L32:L34" si="15">+L3/H3-1</f>
        <v>0.23841698841698866</v>
      </c>
      <c r="M32" s="8">
        <f t="shared" ref="M32:M34" si="16">+M3/I3-1</f>
        <v>-1</v>
      </c>
      <c r="N32" s="8" t="e">
        <f t="shared" ref="N32:N34" si="17">+N3/J3-1</f>
        <v>#DIV/0!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</row>
    <row r="33" spans="2:50" x14ac:dyDescent="0.2">
      <c r="B33" s="2" t="s">
        <v>44</v>
      </c>
      <c r="C33" s="4"/>
      <c r="D33" s="4"/>
      <c r="E33" s="4"/>
      <c r="F33" s="4"/>
      <c r="G33" s="8" t="e">
        <f t="shared" si="12"/>
        <v>#DIV/0!</v>
      </c>
      <c r="H33" s="8" t="e">
        <f t="shared" si="12"/>
        <v>#DIV/0!</v>
      </c>
      <c r="I33" s="8">
        <f t="shared" ref="I33:I34" si="18">+I4/E4-1</f>
        <v>0.53719008264462831</v>
      </c>
      <c r="J33" s="8" t="e">
        <f t="shared" si="13"/>
        <v>#DIV/0!</v>
      </c>
      <c r="K33" s="8" t="e">
        <f t="shared" si="14"/>
        <v>#DIV/0!</v>
      </c>
      <c r="L33" s="8">
        <f t="shared" si="15"/>
        <v>0.39882697947214085</v>
      </c>
      <c r="M33" s="8">
        <f t="shared" si="16"/>
        <v>-1</v>
      </c>
      <c r="N33" s="8" t="e">
        <f t="shared" si="17"/>
        <v>#DIV/0!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2:50" x14ac:dyDescent="0.2">
      <c r="B34" s="2" t="s">
        <v>46</v>
      </c>
      <c r="C34" s="4"/>
      <c r="D34" s="4"/>
      <c r="E34" s="4"/>
      <c r="F34" s="4"/>
      <c r="G34" s="8" t="e">
        <f t="shared" si="12"/>
        <v>#DIV/0!</v>
      </c>
      <c r="H34" s="8" t="e">
        <f t="shared" si="12"/>
        <v>#DIV/0!</v>
      </c>
      <c r="I34" s="8">
        <f t="shared" si="18"/>
        <v>0.48275862068965525</v>
      </c>
      <c r="J34" s="8" t="e">
        <f t="shared" si="13"/>
        <v>#DIV/0!</v>
      </c>
      <c r="K34" s="8" t="e">
        <f t="shared" si="14"/>
        <v>#DIV/0!</v>
      </c>
      <c r="L34" s="8">
        <f t="shared" si="15"/>
        <v>0.36250000000000004</v>
      </c>
      <c r="M34" s="8">
        <f t="shared" si="16"/>
        <v>-1</v>
      </c>
      <c r="N34" s="8" t="e">
        <f t="shared" si="17"/>
        <v>#DIV/0!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</row>
    <row r="35" spans="2:50" x14ac:dyDescent="0.2">
      <c r="B35" s="2" t="s">
        <v>47</v>
      </c>
      <c r="C35" s="4"/>
      <c r="D35" s="4"/>
      <c r="E35" s="4"/>
      <c r="F35" s="4"/>
      <c r="G35" s="8" t="e">
        <f t="shared" ref="G35:H35" si="19">+G10/C10-1</f>
        <v>#DIV/0!</v>
      </c>
      <c r="H35" s="8" t="e">
        <f t="shared" si="19"/>
        <v>#DIV/0!</v>
      </c>
      <c r="I35" s="8">
        <f>+I10/E10-1</f>
        <v>0.48853966964783213</v>
      </c>
      <c r="J35" s="8" t="e">
        <f>+J10/F10-1</f>
        <v>#DIV/0!</v>
      </c>
      <c r="K35" s="8" t="e">
        <f t="shared" ref="K35:N35" si="20">+K10/G10-1</f>
        <v>#DIV/0!</v>
      </c>
      <c r="L35" s="8">
        <f t="shared" si="20"/>
        <v>0.46396681236058912</v>
      </c>
      <c r="M35" s="8">
        <f t="shared" si="20"/>
        <v>-1</v>
      </c>
      <c r="N35" s="8" t="e">
        <f t="shared" si="20"/>
        <v>#DIV/0!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 spans="2:50" x14ac:dyDescent="0.2">
      <c r="B36" s="2" t="s">
        <v>48</v>
      </c>
      <c r="C36" s="4"/>
      <c r="D36" s="4"/>
      <c r="E36" s="4"/>
      <c r="F36" s="4"/>
      <c r="G36" s="8" t="e">
        <f>+G11/C11-1</f>
        <v>#DIV/0!</v>
      </c>
      <c r="H36" s="8" t="e">
        <f>+H11/D11-1</f>
        <v>#DIV/0!</v>
      </c>
      <c r="I36" s="8">
        <f>+I11/E11-1</f>
        <v>0.10208904433311283</v>
      </c>
      <c r="J36" s="8" t="e">
        <f>+J11/F11-1</f>
        <v>#DIV/0!</v>
      </c>
      <c r="K36" s="8" t="e">
        <f t="shared" ref="K36:N36" si="21">+K11/G11-1</f>
        <v>#DIV/0!</v>
      </c>
      <c r="L36" s="8">
        <f t="shared" si="21"/>
        <v>0.20829217270033129</v>
      </c>
      <c r="M36" s="8">
        <f t="shared" si="21"/>
        <v>-1</v>
      </c>
      <c r="N36" s="8" t="e">
        <f t="shared" si="21"/>
        <v>#DIV/0!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</row>
    <row r="37" spans="2:50" x14ac:dyDescent="0.2">
      <c r="B37" s="5" t="s">
        <v>56</v>
      </c>
      <c r="C37" s="6"/>
      <c r="D37" s="6"/>
      <c r="E37" s="6"/>
      <c r="F37" s="6"/>
      <c r="G37" s="9" t="e">
        <f t="shared" ref="G37:H37" si="22">+G16/C16-1</f>
        <v>#DIV/0!</v>
      </c>
      <c r="H37" s="9" t="e">
        <f t="shared" si="22"/>
        <v>#DIV/0!</v>
      </c>
      <c r="I37" s="9">
        <f>+I16/E16-1</f>
        <v>0.39942161250944608</v>
      </c>
      <c r="J37" s="9" t="e">
        <f t="shared" ref="J37" si="23">+J16/F16-1</f>
        <v>#DIV/0!</v>
      </c>
      <c r="K37" s="9" t="e">
        <f t="shared" ref="K37" si="24">+K16/G16-1</f>
        <v>#DIV/0!</v>
      </c>
      <c r="L37" s="9">
        <f t="shared" ref="L37" si="25">+L16/H16-1</f>
        <v>0.41462033231086703</v>
      </c>
      <c r="M37" s="9">
        <f t="shared" ref="M37" si="26">+M16/I16-1</f>
        <v>-1</v>
      </c>
      <c r="N37" s="9" t="e">
        <f t="shared" ref="N37" si="27">+N16/J16-1</f>
        <v>#DIV/0!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</row>
    <row r="38" spans="2:50" x14ac:dyDescent="0.2">
      <c r="B38" s="2" t="s">
        <v>49</v>
      </c>
      <c r="C38" s="8" t="e">
        <f t="shared" ref="C38:H38" si="28">+C18/C16</f>
        <v>#DIV/0!</v>
      </c>
      <c r="D38" s="8" t="e">
        <f t="shared" si="28"/>
        <v>#DIV/0!</v>
      </c>
      <c r="E38" s="8">
        <f t="shared" si="28"/>
        <v>0.73657210951578223</v>
      </c>
      <c r="F38" s="8" t="e">
        <f t="shared" si="28"/>
        <v>#DIV/0!</v>
      </c>
      <c r="G38" s="8" t="e">
        <f t="shared" si="28"/>
        <v>#DIV/0!</v>
      </c>
      <c r="H38" s="8">
        <f t="shared" si="28"/>
        <v>0.73448215917948489</v>
      </c>
      <c r="I38" s="8">
        <f>+I18/I16</f>
        <v>0.72906736450772092</v>
      </c>
      <c r="J38" s="8" t="e">
        <f>+J18/J16</f>
        <v>#DIV/0!</v>
      </c>
      <c r="K38" s="8" t="e">
        <f t="shared" ref="K38:N38" si="29">+K18/K16</f>
        <v>#DIV/0!</v>
      </c>
      <c r="L38" s="8">
        <f t="shared" si="29"/>
        <v>0.7237666739341565</v>
      </c>
      <c r="M38" s="8" t="e">
        <f t="shared" si="29"/>
        <v>#DIV/0!</v>
      </c>
      <c r="N38" s="8" t="e">
        <f t="shared" si="29"/>
        <v>#DIV/0!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</row>
    <row r="39" spans="2:50" x14ac:dyDescent="0.2">
      <c r="B39" s="2" t="s">
        <v>50</v>
      </c>
      <c r="C39" s="8" t="e">
        <f t="shared" ref="C39:H39" si="30">+C22/C18</f>
        <v>#DIV/0!</v>
      </c>
      <c r="D39" s="8" t="e">
        <f t="shared" si="30"/>
        <v>#DIV/0!</v>
      </c>
      <c r="E39" s="8">
        <f t="shared" si="30"/>
        <v>-4.6068856663707088E-2</v>
      </c>
      <c r="F39" s="8" t="e">
        <f t="shared" si="30"/>
        <v>#DIV/0!</v>
      </c>
      <c r="G39" s="8" t="e">
        <f t="shared" si="30"/>
        <v>#DIV/0!</v>
      </c>
      <c r="H39" s="8">
        <f t="shared" si="30"/>
        <v>0.14277206859167199</v>
      </c>
      <c r="I39" s="8">
        <f>+I22/I18</f>
        <v>9.6671272095375002E-2</v>
      </c>
      <c r="J39" s="8" t="e">
        <f>+J22/J18</f>
        <v>#DIV/0!</v>
      </c>
      <c r="K39" s="8" t="e">
        <f t="shared" ref="K39:N39" si="31">+K22/K18</f>
        <v>#DIV/0!</v>
      </c>
      <c r="L39" s="8">
        <f t="shared" si="31"/>
        <v>0.182729856885437</v>
      </c>
      <c r="M39" s="8" t="e">
        <f t="shared" si="31"/>
        <v>#DIV/0!</v>
      </c>
      <c r="N39" s="8" t="e">
        <f t="shared" si="31"/>
        <v>#DIV/0!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</row>
    <row r="40" spans="2:50" x14ac:dyDescent="0.2">
      <c r="B40" s="2" t="s">
        <v>51</v>
      </c>
      <c r="C40" s="8" t="e">
        <f t="shared" ref="C40:H40" si="32">+C26/C25</f>
        <v>#DIV/0!</v>
      </c>
      <c r="D40" s="8" t="e">
        <f t="shared" si="32"/>
        <v>#DIV/0!</v>
      </c>
      <c r="E40" s="8">
        <f t="shared" si="32"/>
        <v>4.2633015006821096E-2</v>
      </c>
      <c r="F40" s="8" t="e">
        <f t="shared" si="32"/>
        <v>#DIV/0!</v>
      </c>
      <c r="G40" s="8" t="e">
        <f t="shared" si="32"/>
        <v>#DIV/0!</v>
      </c>
      <c r="H40" s="8">
        <f t="shared" si="32"/>
        <v>0.15194678554015456</v>
      </c>
      <c r="I40" s="8">
        <f>+I26/I25</f>
        <v>7.9916499271338037E-2</v>
      </c>
      <c r="J40" s="8" t="e">
        <f>+J26/J25</f>
        <v>#DIV/0!</v>
      </c>
      <c r="K40" s="8" t="e">
        <f t="shared" ref="K40:N40" si="33">+K26/K25</f>
        <v>#DIV/0!</v>
      </c>
      <c r="L40" s="8">
        <f t="shared" si="33"/>
        <v>3.5931108719052772E-2</v>
      </c>
      <c r="M40" s="8" t="e">
        <f t="shared" si="33"/>
        <v>#DIV/0!</v>
      </c>
      <c r="N40" s="8" t="e">
        <f t="shared" si="33"/>
        <v>#DIV/0!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</row>
    <row r="41" spans="2:50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</row>
    <row r="42" spans="2:50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</row>
    <row r="43" spans="2:50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2:50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</row>
    <row r="45" spans="2:50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2:50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</row>
    <row r="47" spans="2:50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</row>
    <row r="48" spans="2:50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</row>
    <row r="49" spans="3:50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</row>
    <row r="50" spans="3:50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</row>
    <row r="51" spans="3:50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3:50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3:50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3:50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3:50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3:50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3:50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3:50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3:50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3:50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3:50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3:50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3:50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3:50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3:50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3:50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3:50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3:50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3:50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3:50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3:50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3:50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3:50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3:50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3:50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3:50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3:50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3:50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3:50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3:50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3:50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3:50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3:50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3:50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3:50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3:50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3:50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3:50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3:50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3:50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3:50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3:50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3:50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3:50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3:50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3:50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3:50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3:50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3:50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3:50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3:50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3:50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3:50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3:50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3:50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3:50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3:50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3:50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3:50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3:50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3:50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3:50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3:50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3:50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3:50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3:50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3:50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3:50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3:50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3:50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3:50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3:50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3:50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3:50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3:50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3:50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3:50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3:50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3:50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3:50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3:50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3:50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3:50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3:50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3:50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3:50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3:50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3:50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3:50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3:50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3:50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3:50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3:50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3:50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3:50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3:50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3:50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3:50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3:50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3:50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3:50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3:50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3:50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3:50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3:50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3:50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3:50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3:50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3:50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3:50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3:50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3:50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3:50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3:50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3:50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3:50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3:50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3:50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3:50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3:50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3:50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3:50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3:50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3:50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3:50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3:50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3:50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3:50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3:50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3:50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3:50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  <row r="182" spans="3:50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</row>
    <row r="183" spans="3:50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</row>
    <row r="184" spans="3:50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</row>
    <row r="185" spans="3:50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</row>
    <row r="186" spans="3:50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</row>
    <row r="187" spans="3:50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</row>
    <row r="188" spans="3:50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</row>
    <row r="189" spans="3:50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</row>
    <row r="190" spans="3:50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</row>
    <row r="191" spans="3:50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</row>
    <row r="192" spans="3:50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</row>
    <row r="193" spans="3:50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</row>
    <row r="194" spans="3:50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</row>
    <row r="195" spans="3:50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</row>
    <row r="196" spans="3:50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</row>
    <row r="197" spans="3:50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</row>
    <row r="198" spans="3:50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</row>
    <row r="199" spans="3:50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</row>
    <row r="200" spans="3:50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</row>
    <row r="201" spans="3:50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</row>
    <row r="202" spans="3:50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</row>
    <row r="203" spans="3:50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</row>
    <row r="204" spans="3:50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</row>
    <row r="205" spans="3:50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</row>
    <row r="206" spans="3:50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</row>
    <row r="207" spans="3:50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</row>
    <row r="208" spans="3:50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</row>
    <row r="209" spans="3:50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</row>
    <row r="210" spans="3:50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</row>
    <row r="211" spans="3:50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</row>
    <row r="212" spans="3:50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</row>
    <row r="213" spans="3:50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</row>
    <row r="214" spans="3:50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</row>
    <row r="215" spans="3:50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</row>
    <row r="216" spans="3:50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</row>
    <row r="217" spans="3:50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</row>
    <row r="218" spans="3:50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</row>
    <row r="219" spans="3:50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</row>
    <row r="220" spans="3:50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</row>
    <row r="221" spans="3:50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</row>
    <row r="222" spans="3:50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</row>
    <row r="223" spans="3:50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</row>
    <row r="224" spans="3:50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</row>
    <row r="225" spans="3:50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</row>
    <row r="226" spans="3:50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</row>
    <row r="227" spans="3:50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</row>
    <row r="228" spans="3:50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</row>
    <row r="229" spans="3:50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</row>
    <row r="230" spans="3:50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</row>
    <row r="231" spans="3:50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</row>
    <row r="232" spans="3:50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</row>
    <row r="233" spans="3:50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</row>
    <row r="234" spans="3:50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</row>
    <row r="235" spans="3:50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</row>
    <row r="236" spans="3:50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</row>
    <row r="237" spans="3:50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</row>
    <row r="238" spans="3:50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</row>
    <row r="239" spans="3:50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</row>
    <row r="240" spans="3:50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</row>
    <row r="241" spans="3:50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</row>
    <row r="242" spans="3:50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</row>
    <row r="243" spans="3:50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</row>
    <row r="244" spans="3:50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</row>
    <row r="245" spans="3:50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</row>
    <row r="246" spans="3:50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</row>
    <row r="247" spans="3:50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</row>
    <row r="248" spans="3:50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</row>
    <row r="249" spans="3:50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</row>
    <row r="250" spans="3:50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</row>
    <row r="251" spans="3:50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</row>
    <row r="252" spans="3:50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</row>
    <row r="253" spans="3:50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</row>
    <row r="254" spans="3:50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</row>
    <row r="255" spans="3:50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</row>
    <row r="256" spans="3:50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</row>
    <row r="257" spans="3:50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</row>
    <row r="258" spans="3:50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</row>
    <row r="259" spans="3:50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</row>
    <row r="260" spans="3:50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</row>
    <row r="261" spans="3:50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</row>
    <row r="262" spans="3:50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</row>
    <row r="263" spans="3:50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</row>
    <row r="264" spans="3:50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</row>
    <row r="265" spans="3:50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</row>
    <row r="266" spans="3:50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</row>
    <row r="267" spans="3:50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</row>
    <row r="268" spans="3:50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</row>
    <row r="269" spans="3:50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</row>
    <row r="270" spans="3:50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</row>
    <row r="271" spans="3:50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</row>
    <row r="272" spans="3:50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</row>
    <row r="273" spans="3:50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</row>
    <row r="274" spans="3:50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</row>
    <row r="275" spans="3:50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</row>
    <row r="276" spans="3:50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</row>
    <row r="277" spans="3:50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</row>
    <row r="278" spans="3:50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</row>
    <row r="279" spans="3:50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</row>
    <row r="280" spans="3:50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</row>
    <row r="281" spans="3:50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</row>
    <row r="282" spans="3:50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3:50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</row>
    <row r="284" spans="3:50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</row>
    <row r="285" spans="3:50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</row>
    <row r="286" spans="3:50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</row>
    <row r="287" spans="3:50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</row>
    <row r="288" spans="3:50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</row>
    <row r="289" spans="3:50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</row>
    <row r="290" spans="3:50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</row>
    <row r="291" spans="3:50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</row>
    <row r="292" spans="3:50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</row>
    <row r="293" spans="3:50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</row>
    <row r="294" spans="3:50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</row>
    <row r="295" spans="3:50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</row>
    <row r="296" spans="3:50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</row>
    <row r="297" spans="3:50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</row>
    <row r="298" spans="3:50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</row>
    <row r="299" spans="3:50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</row>
    <row r="300" spans="3:50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</row>
    <row r="301" spans="3:50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</row>
    <row r="302" spans="3:50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</row>
    <row r="303" spans="3:50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</row>
    <row r="304" spans="3:50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</row>
    <row r="305" spans="3:50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</row>
    <row r="306" spans="3:50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</row>
    <row r="307" spans="3:50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</row>
    <row r="308" spans="3:50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</row>
    <row r="309" spans="3:50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</row>
    <row r="310" spans="3:50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</row>
    <row r="311" spans="3:50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</row>
    <row r="312" spans="3:50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</row>
    <row r="313" spans="3:50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</row>
    <row r="314" spans="3:50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</row>
    <row r="315" spans="3:50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</row>
    <row r="316" spans="3:50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</row>
    <row r="317" spans="3:50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</row>
    <row r="318" spans="3:50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</row>
    <row r="319" spans="3:50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</row>
    <row r="320" spans="3:50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</row>
    <row r="321" spans="3:50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</row>
    <row r="322" spans="3:50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</row>
    <row r="323" spans="3:50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</row>
  </sheetData>
  <hyperlinks>
    <hyperlink ref="A1" location="Main!A1" display="Main" xr:uid="{C706170C-F04D-40F6-9ECA-A7FAC5C60F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2025-03-09T14:56:02Z</dcterms:created>
  <dcterms:modified xsi:type="dcterms:W3CDTF">2025-09-02T12:39:57Z</dcterms:modified>
</cp:coreProperties>
</file>