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36646F6-67FD-4673-9B1E-93090A2C5FDB}" xr6:coauthVersionLast="47" xr6:coauthVersionMax="47" xr10:uidLastSave="{00000000-0000-0000-0000-000000000000}"/>
  <bookViews>
    <workbookView xWindow="-120" yWindow="-120" windowWidth="38640" windowHeight="21060" activeTab="1" xr2:uid="{A2E33467-68B7-409E-87D2-4F11440EDC79}"/>
  </bookViews>
  <sheets>
    <sheet name="Main" sheetId="1" r:id="rId1"/>
    <sheet name="Model" sheetId="2" r:id="rId2"/>
    <sheet name="Quar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G23" i="3"/>
  <c r="G22" i="3"/>
  <c r="G21" i="3"/>
  <c r="G20" i="3"/>
  <c r="G19" i="3"/>
  <c r="G18" i="3"/>
  <c r="J16" i="3"/>
  <c r="I16" i="3"/>
  <c r="H16" i="3"/>
  <c r="F16" i="3"/>
  <c r="E16" i="3"/>
  <c r="D16" i="3"/>
  <c r="C16" i="3"/>
  <c r="G16" i="3"/>
  <c r="J8" i="3"/>
  <c r="I8" i="3"/>
  <c r="H8" i="3"/>
  <c r="F8" i="3"/>
  <c r="E8" i="3"/>
  <c r="D8" i="3"/>
  <c r="C8" i="3"/>
  <c r="G8" i="3"/>
  <c r="F32" i="2"/>
  <c r="F30" i="2"/>
  <c r="F28" i="2"/>
  <c r="F27" i="2"/>
  <c r="F26" i="2"/>
  <c r="F24" i="2"/>
  <c r="F23" i="2"/>
  <c r="F22" i="2"/>
  <c r="F21" i="2"/>
  <c r="F20" i="2"/>
  <c r="F19" i="2"/>
  <c r="F17" i="2"/>
  <c r="F15" i="2"/>
  <c r="F14" i="2"/>
  <c r="H42" i="2" s="1"/>
  <c r="F13" i="2"/>
  <c r="F12" i="2"/>
  <c r="F11" i="2"/>
  <c r="F10" i="2"/>
  <c r="P47" i="2"/>
  <c r="O47" i="2"/>
  <c r="N47" i="2"/>
  <c r="K47" i="2"/>
  <c r="P46" i="2"/>
  <c r="O46" i="2"/>
  <c r="N46" i="2"/>
  <c r="K46" i="2"/>
  <c r="P45" i="2"/>
  <c r="O45" i="2"/>
  <c r="N45" i="2"/>
  <c r="K45" i="2"/>
  <c r="P44" i="2"/>
  <c r="P43" i="2"/>
  <c r="P42" i="2"/>
  <c r="P41" i="2"/>
  <c r="P40" i="2"/>
  <c r="P39" i="2"/>
  <c r="P38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O44" i="2"/>
  <c r="O43" i="2"/>
  <c r="O42" i="2"/>
  <c r="O41" i="2"/>
  <c r="O40" i="2"/>
  <c r="O39" i="2"/>
  <c r="O38" i="2"/>
  <c r="P8" i="2"/>
  <c r="N8" i="2"/>
  <c r="M8" i="2"/>
  <c r="L8" i="2"/>
  <c r="K8" i="2"/>
  <c r="J8" i="2"/>
  <c r="O8" i="2"/>
  <c r="P35" i="2"/>
  <c r="N18" i="2"/>
  <c r="N25" i="2" s="1"/>
  <c r="N29" i="2" s="1"/>
  <c r="N31" i="2" s="1"/>
  <c r="N33" i="2" s="1"/>
  <c r="N35" i="2" s="1"/>
  <c r="M18" i="2"/>
  <c r="M25" i="2" s="1"/>
  <c r="M29" i="2" s="1"/>
  <c r="M31" i="2" s="1"/>
  <c r="M33" i="2" s="1"/>
  <c r="M35" i="2" s="1"/>
  <c r="L18" i="2"/>
  <c r="L45" i="2" s="1"/>
  <c r="K18" i="2"/>
  <c r="J18" i="2"/>
  <c r="P18" i="2"/>
  <c r="P25" i="2" s="1"/>
  <c r="P29" i="2" s="1"/>
  <c r="P31" i="2" s="1"/>
  <c r="O18" i="2"/>
  <c r="O25" i="2" s="1"/>
  <c r="O29" i="2" s="1"/>
  <c r="O31" i="2" s="1"/>
  <c r="O33" i="2" s="1"/>
  <c r="O35" i="2" s="1"/>
  <c r="K25" i="2"/>
  <c r="K29" i="2" s="1"/>
  <c r="K31" i="2" s="1"/>
  <c r="K33" i="2" s="1"/>
  <c r="K35" i="2" s="1"/>
  <c r="J25" i="2"/>
  <c r="J29" i="2" s="1"/>
  <c r="J31" i="2" s="1"/>
  <c r="J33" i="2" s="1"/>
  <c r="J35" i="2" s="1"/>
  <c r="I6" i="1"/>
  <c r="H43" i="2"/>
  <c r="H41" i="2"/>
  <c r="H40" i="2"/>
  <c r="H39" i="2"/>
  <c r="H38" i="2"/>
  <c r="F43" i="2"/>
  <c r="E43" i="2"/>
  <c r="E42" i="2"/>
  <c r="F41" i="2"/>
  <c r="E41" i="2"/>
  <c r="F40" i="2"/>
  <c r="E40" i="2"/>
  <c r="F39" i="2"/>
  <c r="E39" i="2"/>
  <c r="F38" i="2"/>
  <c r="E38" i="2"/>
  <c r="G43" i="2"/>
  <c r="G42" i="2"/>
  <c r="G41" i="2"/>
  <c r="G40" i="2"/>
  <c r="G39" i="2"/>
  <c r="G38" i="2"/>
  <c r="I4" i="1"/>
  <c r="I7" i="1" s="1"/>
  <c r="H16" i="2"/>
  <c r="E16" i="2"/>
  <c r="D16" i="2"/>
  <c r="D18" i="2" s="1"/>
  <c r="D45" i="2" s="1"/>
  <c r="C16" i="2"/>
  <c r="C18" i="2" s="1"/>
  <c r="C25" i="2" s="1"/>
  <c r="G16" i="2"/>
  <c r="G18" i="2" s="1"/>
  <c r="F16" i="2" l="1"/>
  <c r="F42" i="2"/>
  <c r="L25" i="2"/>
  <c r="L29" i="2" s="1"/>
  <c r="L31" i="2" s="1"/>
  <c r="L33" i="2" s="1"/>
  <c r="L35" i="2" s="1"/>
  <c r="M45" i="2"/>
  <c r="M46" i="2"/>
  <c r="M47" i="2"/>
  <c r="H44" i="2"/>
  <c r="G44" i="2"/>
  <c r="E44" i="2"/>
  <c r="F44" i="2"/>
  <c r="E18" i="2"/>
  <c r="E45" i="2" s="1"/>
  <c r="F18" i="2"/>
  <c r="F45" i="2" s="1"/>
  <c r="H18" i="2"/>
  <c r="H25" i="2" s="1"/>
  <c r="H29" i="2" s="1"/>
  <c r="G45" i="2"/>
  <c r="G25" i="2"/>
  <c r="C46" i="2"/>
  <c r="C29" i="2"/>
  <c r="H46" i="2"/>
  <c r="D25" i="2"/>
  <c r="C45" i="2"/>
  <c r="L46" i="2" l="1"/>
  <c r="L47" i="2"/>
  <c r="E25" i="2"/>
  <c r="E29" i="2" s="1"/>
  <c r="H45" i="2"/>
  <c r="F25" i="2"/>
  <c r="F46" i="2" s="1"/>
  <c r="H47" i="2"/>
  <c r="H31" i="2"/>
  <c r="H33" i="2" s="1"/>
  <c r="H35" i="2" s="1"/>
  <c r="D46" i="2"/>
  <c r="D29" i="2"/>
  <c r="C47" i="2"/>
  <c r="C31" i="2"/>
  <c r="C33" i="2" s="1"/>
  <c r="C35" i="2" s="1"/>
  <c r="G29" i="2"/>
  <c r="G46" i="2"/>
  <c r="E46" i="2" l="1"/>
  <c r="F29" i="2"/>
  <c r="F31" i="2" s="1"/>
  <c r="F33" i="2" s="1"/>
  <c r="F35" i="2" s="1"/>
  <c r="G31" i="2"/>
  <c r="G33" i="2" s="1"/>
  <c r="G35" i="2" s="1"/>
  <c r="G47" i="2"/>
  <c r="E47" i="2"/>
  <c r="E31" i="2"/>
  <c r="E33" i="2" s="1"/>
  <c r="E35" i="2" s="1"/>
  <c r="D47" i="2"/>
  <c r="D31" i="2"/>
  <c r="D33" i="2" s="1"/>
  <c r="D35" i="2" s="1"/>
  <c r="F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8" authorId="0" shapeId="0" xr:uid="{BBB7AA5F-E80E-49F4-8685-8C75DF48462A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Owned Brands</t>
        </r>
      </text>
    </comment>
    <comment ref="B9" authorId="0" shapeId="0" xr:uid="{5F68362B-45E3-4BF9-9067-677F2DBF1A1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4" authorId="0" shapeId="0" xr:uid="{07A1D0EA-17C8-4DED-8953-E66CE2721E07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 Revenue</t>
        </r>
      </text>
    </comment>
    <comment ref="B15" authorId="0" shapeId="0" xr:uid="{D43B036A-CB18-4746-AE95-AB074FF903D4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 Brands Revenue</t>
        </r>
      </text>
    </comment>
  </commentList>
</comments>
</file>

<file path=xl/sharedStrings.xml><?xml version="1.0" encoding="utf-8"?>
<sst xmlns="http://schemas.openxmlformats.org/spreadsheetml/2006/main" count="107" uniqueCount="94">
  <si>
    <t>EL.PA</t>
  </si>
  <si>
    <t>Essilor Luxotica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</si>
  <si>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</si>
  <si>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</si>
  <si>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</si>
  <si>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</si>
  <si>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</si>
  <si>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</si>
  <si>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</si>
  <si>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</si>
  <si>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Main</t>
  </si>
  <si>
    <t>H122</t>
  </si>
  <si>
    <t>H222</t>
  </si>
  <si>
    <t>H123</t>
  </si>
  <si>
    <t>H223</t>
  </si>
  <si>
    <t>H124</t>
  </si>
  <si>
    <t>H224</t>
  </si>
  <si>
    <t>Professional Solutions</t>
  </si>
  <si>
    <t xml:space="preserve">DTC </t>
  </si>
  <si>
    <t>Revenue</t>
  </si>
  <si>
    <t>North America</t>
  </si>
  <si>
    <t>EMEA</t>
  </si>
  <si>
    <t>Asia Pacific</t>
  </si>
  <si>
    <t>Latin America</t>
  </si>
  <si>
    <t>COGS</t>
  </si>
  <si>
    <t>Gross Profit</t>
  </si>
  <si>
    <t>R&amp;D</t>
  </si>
  <si>
    <t>Selling</t>
  </si>
  <si>
    <t>Roaylties</t>
  </si>
  <si>
    <t>Advertising &amp; Marketing</t>
  </si>
  <si>
    <t>G&amp;A</t>
  </si>
  <si>
    <t>Other Expenses</t>
  </si>
  <si>
    <t>Operating Income</t>
  </si>
  <si>
    <t>Finance Cost</t>
  </si>
  <si>
    <t>Other Financial Income</t>
  </si>
  <si>
    <t>Share of profits of associates</t>
  </si>
  <si>
    <t>Pretax Income</t>
  </si>
  <si>
    <t>Tax Expense</t>
  </si>
  <si>
    <t>Net Income</t>
  </si>
  <si>
    <t>Minority Interest</t>
  </si>
  <si>
    <t>Net Income to Company</t>
  </si>
  <si>
    <t>EPS</t>
  </si>
  <si>
    <t>North America Growth</t>
  </si>
  <si>
    <t>EMEA Growth</t>
  </si>
  <si>
    <t>Asia Pacific Growth</t>
  </si>
  <si>
    <t>Latin America Growth</t>
  </si>
  <si>
    <t>Professional Solutions Growth</t>
  </si>
  <si>
    <t>DTC Growth</t>
  </si>
  <si>
    <t>Revenue Growth</t>
  </si>
  <si>
    <t xml:space="preserve">Gross Margin </t>
  </si>
  <si>
    <t xml:space="preserve">Operating Margin </t>
  </si>
  <si>
    <t>Tax Rate</t>
  </si>
  <si>
    <t>Q424</t>
  </si>
  <si>
    <t>FY19</t>
  </si>
  <si>
    <t>FY20</t>
  </si>
  <si>
    <t>FY21</t>
  </si>
  <si>
    <t>FY22</t>
  </si>
  <si>
    <t>FY23</t>
  </si>
  <si>
    <t>FY24</t>
  </si>
  <si>
    <t>FY25</t>
  </si>
  <si>
    <t>North America Stores</t>
  </si>
  <si>
    <t>EMEA Stores</t>
  </si>
  <si>
    <t>Asia Pacific Stores</t>
  </si>
  <si>
    <t>Latin America Stores</t>
  </si>
  <si>
    <t>Franchising and other Stores</t>
  </si>
  <si>
    <t>Total Stores</t>
  </si>
  <si>
    <t>Segments:</t>
  </si>
  <si>
    <t>Eyecare</t>
  </si>
  <si>
    <t>Eyewear</t>
  </si>
  <si>
    <t>DTC</t>
  </si>
  <si>
    <t>Notes</t>
  </si>
  <si>
    <t>150 Brands</t>
  </si>
  <si>
    <t>Appolo, Koch Optik, Vision express etc.</t>
  </si>
  <si>
    <t>Incoperated in 2018 through the merger of Essilor (French) and Luxotica (Italian)</t>
  </si>
  <si>
    <t>Armani, RL, Burberry, Prada, MiuMiu, Chanel, Tiffany, Versace etc.</t>
  </si>
  <si>
    <t>Ray-Ban, Oakley, Persol, Oliver Peoples, Vogue Eyewear etc.</t>
  </si>
  <si>
    <t>Q125</t>
  </si>
  <si>
    <t>Q124</t>
  </si>
  <si>
    <t>Q224</t>
  </si>
  <si>
    <t>Q324</t>
  </si>
  <si>
    <t>Q225</t>
  </si>
  <si>
    <t>Q325</t>
  </si>
  <si>
    <t>Q425</t>
  </si>
  <si>
    <t>Store Count</t>
  </si>
  <si>
    <t>NA Stores</t>
  </si>
  <si>
    <t>APAC Stores</t>
  </si>
  <si>
    <t>Latin Stores</t>
  </si>
  <si>
    <t>Franchising &amp; Other</t>
  </si>
  <si>
    <t xml:space="preserve">APAC </t>
  </si>
  <si>
    <t>Latin-America</t>
  </si>
  <si>
    <t>Store Growth</t>
  </si>
  <si>
    <t>NA Growth</t>
  </si>
  <si>
    <t>APAC Growth</t>
  </si>
  <si>
    <t>Latin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</si>
</sst>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2"/>
    <xf numFmtId="0" fontId="0" fillId="0" borderId="0" xfId="0" applyAlignment="1">
      <alignment horizontal="right"/>
    </xf>
    <xf numFmtId="3" fontId="3" fillId="0" borderId="0" xfId="0" applyNumberFormat="1" applyFont="1"/>
    <xf numFmtId="164" fontId="0" fillId="0" borderId="0" xfId="1" applyNumberFormat="1" applyFont="1"/>
    <xf numFmtId="0" fontId="7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8" fillId="0" borderId="0" xfId="2" applyFont="1"/>
    <xf numFmtId="0" fontId="9" fillId="0" borderId="0" xfId="0" applyFont="1"/>
    <xf numFmtId="3" fontId="7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essilorluxottica.com/en/investo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2BFC-8C90-463C-89A5-18CD20B35071}">
  <dimension ref="A1:J14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42578125" style="8" customWidth="1"/>
    <col min="2" max="16384" width="9.140625" style="8"/>
  </cols>
  <sheetData>
    <row r="1" spans="1:10" x14ac:dyDescent="0.2">
      <c r="A1" s="7" t="s">
        <v>1</v>
      </c>
    </row>
    <row r="2" spans="1:10" x14ac:dyDescent="0.2">
      <c r="A2" s="8" t="s">
        <v>2</v>
      </c>
      <c r="H2" s="8" t="s">
        <v>4</v>
      </c>
      <c r="I2" s="8">
        <v>257.3</v>
      </c>
    </row>
    <row r="3" spans="1:10" x14ac:dyDescent="0.2">
      <c r="H3" s="8" t="s">
        <v>5</v>
      </c>
      <c r="I3" s="9">
        <v>453.926761</v>
      </c>
      <c r="J3" s="10" t="s">
        <v>76</v>
      </c>
    </row>
    <row r="4" spans="1:10" x14ac:dyDescent="0.2">
      <c r="B4" s="8" t="s">
        <v>0</v>
      </c>
      <c r="H4" s="8" t="s">
        <v>6</v>
      </c>
      <c r="I4" s="9">
        <f>+I2*I3</f>
        <v>116795.35560530001</v>
      </c>
    </row>
    <row r="5" spans="1:10" x14ac:dyDescent="0.2">
      <c r="B5" s="11" t="s">
        <v>3</v>
      </c>
      <c r="H5" s="8" t="s">
        <v>7</v>
      </c>
      <c r="I5" s="9">
        <v>2251</v>
      </c>
      <c r="J5" s="10" t="s">
        <v>76</v>
      </c>
    </row>
    <row r="6" spans="1:10" x14ac:dyDescent="0.2">
      <c r="H6" s="8" t="s">
        <v>8</v>
      </c>
      <c r="I6" s="9">
        <f>7071+2498</f>
        <v>9569</v>
      </c>
      <c r="J6" s="10" t="s">
        <v>76</v>
      </c>
    </row>
    <row r="7" spans="1:10" x14ac:dyDescent="0.2">
      <c r="B7" s="12" t="s">
        <v>66</v>
      </c>
      <c r="H7" s="8" t="s">
        <v>9</v>
      </c>
      <c r="I7" s="9">
        <f>+I4-I5+I6</f>
        <v>124113.35560530001</v>
      </c>
    </row>
    <row r="8" spans="1:10" x14ac:dyDescent="0.2">
      <c r="B8" s="8" t="s">
        <v>67</v>
      </c>
      <c r="C8" s="8" t="s">
        <v>75</v>
      </c>
    </row>
    <row r="9" spans="1:10" x14ac:dyDescent="0.2">
      <c r="B9" s="8" t="s">
        <v>68</v>
      </c>
      <c r="C9" s="8" t="s">
        <v>74</v>
      </c>
    </row>
    <row r="10" spans="1:10" x14ac:dyDescent="0.2">
      <c r="B10" s="8" t="s">
        <v>69</v>
      </c>
      <c r="C10" s="8" t="s">
        <v>72</v>
      </c>
    </row>
    <row r="12" spans="1:10" x14ac:dyDescent="0.2">
      <c r="B12" s="12" t="s">
        <v>70</v>
      </c>
    </row>
    <row r="13" spans="1:10" x14ac:dyDescent="0.2">
      <c r="B13" s="8" t="s">
        <v>71</v>
      </c>
    </row>
    <row r="14" spans="1:10" x14ac:dyDescent="0.2">
      <c r="B14" s="8" t="s">
        <v>73</v>
      </c>
    </row>
  </sheetData>
  <hyperlinks>
    <hyperlink ref="B5" r:id="rId1" xr:uid="{FF3C8DD4-D26B-44FF-B7E6-F71B54FBBFFD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413D-26C4-4D59-9969-29E40D251F6C}">
  <dimension ref="A1:FJ39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8" bestFit="1" customWidth="1"/>
    <col min="2" max="2" width="28.42578125" style="8" customWidth="1"/>
    <col min="3" max="16384" width="9.140625" style="8"/>
  </cols>
  <sheetData>
    <row r="1" spans="1:166" x14ac:dyDescent="0.2">
      <c r="A1" s="11" t="s">
        <v>10</v>
      </c>
    </row>
    <row r="2" spans="1:166" x14ac:dyDescent="0.2"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J2" s="10" t="s">
        <v>53</v>
      </c>
      <c r="K2" s="10" t="s">
        <v>54</v>
      </c>
      <c r="L2" s="10" t="s">
        <v>55</v>
      </c>
      <c r="M2" s="10" t="s">
        <v>56</v>
      </c>
      <c r="N2" s="10" t="s">
        <v>57</v>
      </c>
      <c r="O2" s="10" t="s">
        <v>58</v>
      </c>
      <c r="P2" s="10" t="s">
        <v>59</v>
      </c>
    </row>
    <row r="3" spans="1:166" x14ac:dyDescent="0.2">
      <c r="B3" s="8" t="s">
        <v>60</v>
      </c>
      <c r="C3" s="9"/>
      <c r="D3" s="9"/>
      <c r="E3" s="9"/>
      <c r="F3" s="9"/>
      <c r="G3" s="9"/>
      <c r="H3" s="9"/>
      <c r="I3" s="9"/>
      <c r="J3" s="9"/>
      <c r="K3" s="9"/>
      <c r="L3" s="9"/>
      <c r="M3" s="9">
        <v>3834</v>
      </c>
      <c r="N3" s="9">
        <v>3832</v>
      </c>
      <c r="O3" s="9">
        <v>3835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166" x14ac:dyDescent="0.2">
      <c r="B4" s="8" t="s">
        <v>61</v>
      </c>
      <c r="C4" s="9"/>
      <c r="D4" s="9"/>
      <c r="E4" s="9"/>
      <c r="F4" s="9"/>
      <c r="G4" s="9"/>
      <c r="H4" s="9"/>
      <c r="I4" s="9"/>
      <c r="J4" s="9"/>
      <c r="K4" s="9"/>
      <c r="L4" s="9"/>
      <c r="M4" s="9">
        <v>6044</v>
      </c>
      <c r="N4" s="9">
        <v>5984</v>
      </c>
      <c r="O4" s="9">
        <v>5972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166" x14ac:dyDescent="0.2">
      <c r="B5" s="8" t="s">
        <v>62</v>
      </c>
      <c r="C5" s="9"/>
      <c r="D5" s="9"/>
      <c r="E5" s="9"/>
      <c r="F5" s="9"/>
      <c r="G5" s="9"/>
      <c r="H5" s="9"/>
      <c r="I5" s="9"/>
      <c r="J5" s="9"/>
      <c r="K5" s="9"/>
      <c r="L5" s="9"/>
      <c r="M5" s="9">
        <v>1366</v>
      </c>
      <c r="N5" s="9">
        <v>1444</v>
      </c>
      <c r="O5" s="9">
        <v>1598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166" x14ac:dyDescent="0.2">
      <c r="B6" s="8" t="s">
        <v>63</v>
      </c>
      <c r="C6" s="9"/>
      <c r="D6" s="9"/>
      <c r="E6" s="9"/>
      <c r="F6" s="9"/>
      <c r="G6" s="9"/>
      <c r="H6" s="9"/>
      <c r="I6" s="9"/>
      <c r="J6" s="9"/>
      <c r="K6" s="9"/>
      <c r="L6" s="9"/>
      <c r="M6" s="9">
        <v>2139</v>
      </c>
      <c r="N6" s="9">
        <v>2106</v>
      </c>
      <c r="O6" s="9">
        <v>2132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166" x14ac:dyDescent="0.2">
      <c r="B7" s="8" t="s">
        <v>64</v>
      </c>
      <c r="C7" s="9"/>
      <c r="D7" s="9"/>
      <c r="E7" s="9"/>
      <c r="F7" s="9"/>
      <c r="G7" s="9"/>
      <c r="H7" s="9"/>
      <c r="I7" s="9"/>
      <c r="J7" s="9"/>
      <c r="K7" s="9"/>
      <c r="L7" s="9"/>
      <c r="M7" s="9">
        <v>4304</v>
      </c>
      <c r="N7" s="9">
        <v>4223</v>
      </c>
      <c r="O7" s="9">
        <v>4101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166" x14ac:dyDescent="0.2">
      <c r="B8" s="7" t="s">
        <v>65</v>
      </c>
      <c r="C8" s="9"/>
      <c r="D8" s="9"/>
      <c r="E8" s="9"/>
      <c r="F8" s="9"/>
      <c r="G8" s="9"/>
      <c r="H8" s="9"/>
      <c r="I8" s="9"/>
      <c r="J8" s="13">
        <f t="shared" ref="J8:N8" si="0">+SUM(J3:J7)</f>
        <v>0</v>
      </c>
      <c r="K8" s="13">
        <f t="shared" si="0"/>
        <v>0</v>
      </c>
      <c r="L8" s="13">
        <f t="shared" si="0"/>
        <v>0</v>
      </c>
      <c r="M8" s="13">
        <f t="shared" si="0"/>
        <v>17687</v>
      </c>
      <c r="N8" s="13">
        <f t="shared" si="0"/>
        <v>17589</v>
      </c>
      <c r="O8" s="13">
        <f>+SUM(O3:O7)</f>
        <v>17638</v>
      </c>
      <c r="P8" s="13">
        <f t="shared" ref="P8" si="1">+SUM(P3:P7)</f>
        <v>0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166" x14ac:dyDescent="0.2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166" x14ac:dyDescent="0.2">
      <c r="B10" s="8" t="s">
        <v>20</v>
      </c>
      <c r="C10" s="9"/>
      <c r="D10" s="9"/>
      <c r="E10" s="9">
        <v>5888</v>
      </c>
      <c r="F10" s="9">
        <f>+N10-E10</f>
        <v>5749</v>
      </c>
      <c r="G10" s="9">
        <v>5973</v>
      </c>
      <c r="H10" s="9"/>
      <c r="I10" s="9"/>
      <c r="J10" s="9"/>
      <c r="K10" s="9"/>
      <c r="L10" s="9">
        <v>9868</v>
      </c>
      <c r="M10" s="9">
        <v>11492</v>
      </c>
      <c r="N10" s="9">
        <v>11637</v>
      </c>
      <c r="O10" s="9">
        <v>11979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</row>
    <row r="11" spans="1:166" x14ac:dyDescent="0.2">
      <c r="B11" s="8" t="s">
        <v>21</v>
      </c>
      <c r="C11" s="9"/>
      <c r="D11" s="9"/>
      <c r="E11" s="9">
        <v>4717</v>
      </c>
      <c r="F11" s="9">
        <f t="shared" ref="F11:F15" si="2">+N11-E11</f>
        <v>4467</v>
      </c>
      <c r="G11" s="9">
        <v>4969</v>
      </c>
      <c r="H11" s="9"/>
      <c r="I11" s="9"/>
      <c r="J11" s="9"/>
      <c r="K11" s="9"/>
      <c r="L11" s="9">
        <v>7953</v>
      </c>
      <c r="M11" s="9">
        <v>8749</v>
      </c>
      <c r="N11" s="9">
        <v>9184</v>
      </c>
      <c r="O11" s="9">
        <v>9759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</row>
    <row r="12" spans="1:166" x14ac:dyDescent="0.2">
      <c r="B12" s="8" t="s">
        <v>22</v>
      </c>
      <c r="C12" s="9"/>
      <c r="D12" s="9"/>
      <c r="E12" s="9">
        <v>1519</v>
      </c>
      <c r="F12" s="9">
        <f t="shared" si="2"/>
        <v>1517</v>
      </c>
      <c r="G12" s="9">
        <v>1589</v>
      </c>
      <c r="H12" s="9"/>
      <c r="I12" s="9"/>
      <c r="J12" s="9"/>
      <c r="K12" s="9"/>
      <c r="L12" s="9">
        <v>2542</v>
      </c>
      <c r="M12" s="9">
        <v>2842</v>
      </c>
      <c r="N12" s="9">
        <v>3036</v>
      </c>
      <c r="O12" s="9">
        <v>3247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</row>
    <row r="13" spans="1:166" x14ac:dyDescent="0.2">
      <c r="B13" s="8" t="s">
        <v>23</v>
      </c>
      <c r="C13" s="9"/>
      <c r="D13" s="9"/>
      <c r="E13" s="9">
        <v>727</v>
      </c>
      <c r="F13" s="9">
        <f t="shared" si="2"/>
        <v>810</v>
      </c>
      <c r="G13" s="9">
        <v>759</v>
      </c>
      <c r="H13" s="9"/>
      <c r="I13" s="9"/>
      <c r="J13" s="9"/>
      <c r="K13" s="9"/>
      <c r="L13" s="9">
        <v>1136</v>
      </c>
      <c r="M13" s="9">
        <v>1410</v>
      </c>
      <c r="N13" s="9">
        <v>1537</v>
      </c>
      <c r="O13" s="9">
        <v>1523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</row>
    <row r="14" spans="1:166" x14ac:dyDescent="0.2">
      <c r="B14" s="8" t="s">
        <v>17</v>
      </c>
      <c r="C14" s="9"/>
      <c r="D14" s="9"/>
      <c r="E14" s="9">
        <v>6234</v>
      </c>
      <c r="F14" s="9">
        <f t="shared" si="2"/>
        <v>5965</v>
      </c>
      <c r="G14" s="9">
        <v>6414</v>
      </c>
      <c r="H14" s="9"/>
      <c r="I14" s="9"/>
      <c r="J14" s="9"/>
      <c r="K14" s="9"/>
      <c r="L14" s="9">
        <v>10399</v>
      </c>
      <c r="M14" s="9">
        <v>11770</v>
      </c>
      <c r="N14" s="9">
        <v>12199</v>
      </c>
      <c r="O14" s="9">
        <v>12547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</row>
    <row r="15" spans="1:166" x14ac:dyDescent="0.2">
      <c r="B15" s="8" t="s">
        <v>18</v>
      </c>
      <c r="C15" s="9"/>
      <c r="D15" s="9"/>
      <c r="E15" s="9">
        <v>6616</v>
      </c>
      <c r="F15" s="9">
        <f t="shared" si="2"/>
        <v>6579</v>
      </c>
      <c r="G15" s="9">
        <v>6876</v>
      </c>
      <c r="H15" s="9"/>
      <c r="I15" s="9"/>
      <c r="J15" s="9"/>
      <c r="K15" s="9"/>
      <c r="L15" s="9">
        <v>11099</v>
      </c>
      <c r="M15" s="9">
        <v>12724</v>
      </c>
      <c r="N15" s="9">
        <v>13195</v>
      </c>
      <c r="O15" s="9">
        <v>13960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</row>
    <row r="16" spans="1:166" x14ac:dyDescent="0.2">
      <c r="B16" s="7" t="s">
        <v>19</v>
      </c>
      <c r="C16" s="13">
        <f t="shared" ref="C16:F16" si="3">+SUM(C14:C15)</f>
        <v>0</v>
      </c>
      <c r="D16" s="13">
        <f t="shared" si="3"/>
        <v>0</v>
      </c>
      <c r="E16" s="13">
        <f t="shared" si="3"/>
        <v>12850</v>
      </c>
      <c r="F16" s="13">
        <f t="shared" si="3"/>
        <v>12544</v>
      </c>
      <c r="G16" s="13">
        <f>+SUM(G14:G15)</f>
        <v>13290</v>
      </c>
      <c r="H16" s="13">
        <f t="shared" ref="H16" si="4">+SUM(H14:H15)</f>
        <v>0</v>
      </c>
      <c r="I16" s="13"/>
      <c r="J16" s="13"/>
      <c r="K16" s="13"/>
      <c r="L16" s="13">
        <v>21498</v>
      </c>
      <c r="M16" s="13">
        <v>24494</v>
      </c>
      <c r="N16" s="13">
        <v>25395</v>
      </c>
      <c r="O16" s="13">
        <v>26508</v>
      </c>
      <c r="P16" s="13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</row>
    <row r="17" spans="2:166" x14ac:dyDescent="0.2">
      <c r="B17" s="8" t="s">
        <v>24</v>
      </c>
      <c r="C17" s="9"/>
      <c r="D17" s="9"/>
      <c r="E17" s="9">
        <v>4629</v>
      </c>
      <c r="F17" s="9">
        <f>+N17-E17</f>
        <v>4718</v>
      </c>
      <c r="G17" s="9">
        <v>4761</v>
      </c>
      <c r="H17" s="9"/>
      <c r="I17" s="9"/>
      <c r="J17" s="9"/>
      <c r="K17" s="9"/>
      <c r="L17" s="9">
        <v>7869</v>
      </c>
      <c r="M17" s="9">
        <v>8888</v>
      </c>
      <c r="N17" s="9">
        <v>9347</v>
      </c>
      <c r="O17" s="9">
        <v>9702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</row>
    <row r="18" spans="2:166" x14ac:dyDescent="0.2">
      <c r="B18" s="8" t="s">
        <v>25</v>
      </c>
      <c r="C18" s="9">
        <f t="shared" ref="C18:F18" si="5">+C16-C17</f>
        <v>0</v>
      </c>
      <c r="D18" s="9">
        <f t="shared" si="5"/>
        <v>0</v>
      </c>
      <c r="E18" s="9">
        <f t="shared" si="5"/>
        <v>8221</v>
      </c>
      <c r="F18" s="9">
        <f t="shared" si="5"/>
        <v>7826</v>
      </c>
      <c r="G18" s="9">
        <f>+G16-G17</f>
        <v>8529</v>
      </c>
      <c r="H18" s="9">
        <f t="shared" ref="H18" si="6">+H16-H17</f>
        <v>0</v>
      </c>
      <c r="I18" s="9"/>
      <c r="J18" s="9">
        <f t="shared" ref="J18:N18" si="7">+J16-J17</f>
        <v>0</v>
      </c>
      <c r="K18" s="9">
        <f t="shared" si="7"/>
        <v>0</v>
      </c>
      <c r="L18" s="9">
        <f t="shared" si="7"/>
        <v>13629</v>
      </c>
      <c r="M18" s="9">
        <f t="shared" si="7"/>
        <v>15606</v>
      </c>
      <c r="N18" s="9">
        <f t="shared" si="7"/>
        <v>16048</v>
      </c>
      <c r="O18" s="9">
        <f>+O16-O17</f>
        <v>16806</v>
      </c>
      <c r="P18" s="9">
        <f>+P16-P17</f>
        <v>0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</row>
    <row r="19" spans="2:166" x14ac:dyDescent="0.2">
      <c r="B19" s="8" t="s">
        <v>26</v>
      </c>
      <c r="C19" s="9"/>
      <c r="D19" s="9"/>
      <c r="E19" s="9">
        <v>300</v>
      </c>
      <c r="F19" s="9">
        <f t="shared" ref="F19:F24" si="8">+N19-E19</f>
        <v>293</v>
      </c>
      <c r="G19" s="9">
        <v>309</v>
      </c>
      <c r="H19" s="9"/>
      <c r="I19" s="9"/>
      <c r="J19" s="9"/>
      <c r="K19" s="9"/>
      <c r="L19" s="9">
        <v>321</v>
      </c>
      <c r="M19" s="9">
        <v>343</v>
      </c>
      <c r="N19" s="9">
        <v>593</v>
      </c>
      <c r="O19" s="9">
        <v>630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</row>
    <row r="20" spans="2:166" x14ac:dyDescent="0.2">
      <c r="B20" s="8" t="s">
        <v>27</v>
      </c>
      <c r="C20" s="9"/>
      <c r="D20" s="9"/>
      <c r="E20" s="9">
        <v>3987</v>
      </c>
      <c r="F20" s="9">
        <f t="shared" si="8"/>
        <v>4054</v>
      </c>
      <c r="G20" s="9">
        <v>4202</v>
      </c>
      <c r="H20" s="9"/>
      <c r="I20" s="9"/>
      <c r="J20" s="9"/>
      <c r="K20" s="9"/>
      <c r="L20" s="9">
        <v>6105</v>
      </c>
      <c r="M20" s="9">
        <v>7190</v>
      </c>
      <c r="N20" s="9">
        <v>8041</v>
      </c>
      <c r="O20" s="9">
        <v>8518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</row>
    <row r="21" spans="2:166" x14ac:dyDescent="0.2">
      <c r="B21" s="8" t="s">
        <v>28</v>
      </c>
      <c r="C21" s="9"/>
      <c r="D21" s="9"/>
      <c r="E21" s="9">
        <v>127</v>
      </c>
      <c r="F21" s="9">
        <f t="shared" si="8"/>
        <v>119</v>
      </c>
      <c r="G21" s="9">
        <v>130</v>
      </c>
      <c r="H21" s="9"/>
      <c r="I21" s="9"/>
      <c r="J21" s="9"/>
      <c r="K21" s="9"/>
      <c r="L21" s="9">
        <v>174</v>
      </c>
      <c r="M21" s="9">
        <v>219</v>
      </c>
      <c r="N21" s="9">
        <v>246</v>
      </c>
      <c r="O21" s="9">
        <v>252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</row>
    <row r="22" spans="2:166" x14ac:dyDescent="0.2">
      <c r="B22" s="8" t="s">
        <v>29</v>
      </c>
      <c r="C22" s="9"/>
      <c r="D22" s="9"/>
      <c r="E22" s="9">
        <v>881</v>
      </c>
      <c r="F22" s="9">
        <f t="shared" si="8"/>
        <v>918</v>
      </c>
      <c r="G22" s="9">
        <v>867</v>
      </c>
      <c r="H22" s="9"/>
      <c r="I22" s="9"/>
      <c r="J22" s="9"/>
      <c r="K22" s="9"/>
      <c r="L22" s="9">
        <v>1560</v>
      </c>
      <c r="M22" s="9">
        <v>1692</v>
      </c>
      <c r="N22" s="9">
        <v>1799</v>
      </c>
      <c r="O22" s="9">
        <v>1820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</row>
    <row r="23" spans="2:166" x14ac:dyDescent="0.2">
      <c r="B23" s="8" t="s">
        <v>30</v>
      </c>
      <c r="C23" s="9"/>
      <c r="D23" s="9"/>
      <c r="E23" s="9">
        <v>1110</v>
      </c>
      <c r="F23" s="9">
        <f t="shared" si="8"/>
        <v>1101</v>
      </c>
      <c r="G23" s="9">
        <v>1076</v>
      </c>
      <c r="H23" s="9"/>
      <c r="I23" s="9"/>
      <c r="J23" s="9"/>
      <c r="K23" s="9"/>
      <c r="L23" s="9">
        <v>2000</v>
      </c>
      <c r="M23" s="9">
        <v>2045</v>
      </c>
      <c r="N23" s="9">
        <v>2211</v>
      </c>
      <c r="O23" s="9">
        <v>2193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</row>
    <row r="24" spans="2:166" x14ac:dyDescent="0.2">
      <c r="B24" s="8" t="s">
        <v>31</v>
      </c>
      <c r="C24" s="9"/>
      <c r="D24" s="9"/>
      <c r="E24" s="9">
        <v>-15</v>
      </c>
      <c r="F24" s="9">
        <f t="shared" si="8"/>
        <v>-4</v>
      </c>
      <c r="G24" s="9">
        <v>1</v>
      </c>
      <c r="H24" s="9"/>
      <c r="I24" s="9"/>
      <c r="J24" s="9"/>
      <c r="K24" s="9"/>
      <c r="L24" s="9">
        <v>-3</v>
      </c>
      <c r="M24" s="9">
        <v>3</v>
      </c>
      <c r="N24" s="9">
        <v>-19</v>
      </c>
      <c r="O24" s="9">
        <v>-55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</row>
    <row r="25" spans="2:166" x14ac:dyDescent="0.2">
      <c r="B25" s="8" t="s">
        <v>32</v>
      </c>
      <c r="C25" s="9">
        <f t="shared" ref="C25:F25" si="9">+C18-SUM(C19:C24)</f>
        <v>0</v>
      </c>
      <c r="D25" s="9">
        <f t="shared" si="9"/>
        <v>0</v>
      </c>
      <c r="E25" s="9">
        <f t="shared" si="9"/>
        <v>1831</v>
      </c>
      <c r="F25" s="9">
        <f t="shared" si="9"/>
        <v>1345</v>
      </c>
      <c r="G25" s="9">
        <f>+G18-SUM(G19:G24)</f>
        <v>1944</v>
      </c>
      <c r="H25" s="9">
        <f t="shared" ref="H25:P25" si="10">+H18-SUM(H19:H24)</f>
        <v>0</v>
      </c>
      <c r="I25" s="9"/>
      <c r="J25" s="9">
        <f t="shared" si="10"/>
        <v>0</v>
      </c>
      <c r="K25" s="9">
        <f t="shared" si="10"/>
        <v>0</v>
      </c>
      <c r="L25" s="9">
        <f t="shared" si="10"/>
        <v>3472</v>
      </c>
      <c r="M25" s="9">
        <f t="shared" si="10"/>
        <v>4114</v>
      </c>
      <c r="N25" s="9">
        <f t="shared" si="10"/>
        <v>3177</v>
      </c>
      <c r="O25" s="9">
        <f t="shared" ref="O25" si="11">+O18-SUM(O19:O24)</f>
        <v>3448</v>
      </c>
      <c r="P25" s="9">
        <f t="shared" si="10"/>
        <v>0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</row>
    <row r="26" spans="2:166" x14ac:dyDescent="0.2">
      <c r="B26" s="8" t="s">
        <v>33</v>
      </c>
      <c r="C26" s="9"/>
      <c r="D26" s="9"/>
      <c r="E26" s="9">
        <v>60</v>
      </c>
      <c r="F26" s="9">
        <f>+N26-E26</f>
        <v>56</v>
      </c>
      <c r="G26" s="9">
        <v>79</v>
      </c>
      <c r="H26" s="9"/>
      <c r="I26" s="9"/>
      <c r="J26" s="9"/>
      <c r="K26" s="9"/>
      <c r="L26" s="9">
        <v>144</v>
      </c>
      <c r="M26" s="9">
        <v>129</v>
      </c>
      <c r="N26" s="9">
        <v>116</v>
      </c>
      <c r="O26" s="9">
        <v>165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</row>
    <row r="27" spans="2:166" x14ac:dyDescent="0.2">
      <c r="B27" s="8" t="s">
        <v>34</v>
      </c>
      <c r="C27" s="9"/>
      <c r="D27" s="9"/>
      <c r="E27" s="9">
        <v>-12</v>
      </c>
      <c r="F27" s="9">
        <f>+N27-E27</f>
        <v>-12</v>
      </c>
      <c r="G27" s="9">
        <v>-2</v>
      </c>
      <c r="H27" s="9"/>
      <c r="I27" s="9"/>
      <c r="J27" s="9"/>
      <c r="K27" s="9"/>
      <c r="L27" s="9">
        <v>0</v>
      </c>
      <c r="M27" s="9">
        <v>0</v>
      </c>
      <c r="N27" s="9">
        <v>-24</v>
      </c>
      <c r="O27" s="9">
        <v>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</row>
    <row r="28" spans="2:166" x14ac:dyDescent="0.2">
      <c r="B28" s="8" t="s">
        <v>35</v>
      </c>
      <c r="C28" s="9"/>
      <c r="D28" s="9"/>
      <c r="E28" s="9">
        <v>-1</v>
      </c>
      <c r="F28" s="9">
        <f>+N28-E28</f>
        <v>0</v>
      </c>
      <c r="G28" s="9">
        <v>-1</v>
      </c>
      <c r="H28" s="9"/>
      <c r="I28" s="9"/>
      <c r="J28" s="9"/>
      <c r="K28" s="9"/>
      <c r="L28" s="9">
        <v>0</v>
      </c>
      <c r="M28" s="9">
        <v>0</v>
      </c>
      <c r="N28" s="9">
        <v>-1</v>
      </c>
      <c r="O28" s="9">
        <v>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</row>
    <row r="29" spans="2:166" x14ac:dyDescent="0.2">
      <c r="B29" s="8" t="s">
        <v>36</v>
      </c>
      <c r="C29" s="9">
        <f t="shared" ref="C29:F29" si="12">+C25-C26+SUM(C27:C28)</f>
        <v>0</v>
      </c>
      <c r="D29" s="9">
        <f t="shared" si="12"/>
        <v>0</v>
      </c>
      <c r="E29" s="9">
        <f t="shared" si="12"/>
        <v>1758</v>
      </c>
      <c r="F29" s="9">
        <f t="shared" si="12"/>
        <v>1277</v>
      </c>
      <c r="G29" s="9">
        <f>+G25-G26+SUM(G27:G28)</f>
        <v>1862</v>
      </c>
      <c r="H29" s="9">
        <f t="shared" ref="H29:P29" si="13">+H25-H26+SUM(H27:H28)</f>
        <v>0</v>
      </c>
      <c r="I29" s="9"/>
      <c r="J29" s="9">
        <f t="shared" si="13"/>
        <v>0</v>
      </c>
      <c r="K29" s="9">
        <f t="shared" si="13"/>
        <v>0</v>
      </c>
      <c r="L29" s="9">
        <f t="shared" si="13"/>
        <v>3328</v>
      </c>
      <c r="M29" s="9">
        <f t="shared" si="13"/>
        <v>3985</v>
      </c>
      <c r="N29" s="9">
        <f t="shared" si="13"/>
        <v>3036</v>
      </c>
      <c r="O29" s="9">
        <f t="shared" si="13"/>
        <v>3291</v>
      </c>
      <c r="P29" s="9">
        <f t="shared" si="13"/>
        <v>0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</row>
    <row r="30" spans="2:166" x14ac:dyDescent="0.2">
      <c r="B30" s="8" t="s">
        <v>37</v>
      </c>
      <c r="C30" s="9"/>
      <c r="D30" s="9"/>
      <c r="E30" s="9">
        <v>322</v>
      </c>
      <c r="F30" s="9">
        <f>+N30-E30</f>
        <v>287</v>
      </c>
      <c r="G30" s="9">
        <v>428</v>
      </c>
      <c r="H30" s="9"/>
      <c r="I30" s="9"/>
      <c r="J30" s="9"/>
      <c r="K30" s="9"/>
      <c r="L30" s="9">
        <v>840</v>
      </c>
      <c r="M30" s="9">
        <v>978</v>
      </c>
      <c r="N30" s="9">
        <v>609</v>
      </c>
      <c r="O30" s="9">
        <v>800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</row>
    <row r="31" spans="2:166" x14ac:dyDescent="0.2">
      <c r="B31" s="8" t="s">
        <v>38</v>
      </c>
      <c r="C31" s="9">
        <f t="shared" ref="C31:F31" si="14">+C29-C30</f>
        <v>0</v>
      </c>
      <c r="D31" s="9">
        <f t="shared" si="14"/>
        <v>0</v>
      </c>
      <c r="E31" s="9">
        <f t="shared" si="14"/>
        <v>1436</v>
      </c>
      <c r="F31" s="9">
        <f t="shared" si="14"/>
        <v>990</v>
      </c>
      <c r="G31" s="9">
        <f>+G29-G30</f>
        <v>1434</v>
      </c>
      <c r="H31" s="9">
        <f t="shared" ref="H31:P31" si="15">+H29-H30</f>
        <v>0</v>
      </c>
      <c r="I31" s="9"/>
      <c r="J31" s="9">
        <f t="shared" si="15"/>
        <v>0</v>
      </c>
      <c r="K31" s="9">
        <f t="shared" si="15"/>
        <v>0</v>
      </c>
      <c r="L31" s="9">
        <f t="shared" si="15"/>
        <v>2488</v>
      </c>
      <c r="M31" s="9">
        <f t="shared" si="15"/>
        <v>3007</v>
      </c>
      <c r="N31" s="9">
        <f t="shared" si="15"/>
        <v>2427</v>
      </c>
      <c r="O31" s="9">
        <f t="shared" si="15"/>
        <v>2491</v>
      </c>
      <c r="P31" s="9">
        <f t="shared" si="15"/>
        <v>0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</row>
    <row r="32" spans="2:166" x14ac:dyDescent="0.2">
      <c r="B32" s="8" t="s">
        <v>39</v>
      </c>
      <c r="C32" s="9"/>
      <c r="D32" s="9"/>
      <c r="E32" s="9">
        <v>77</v>
      </c>
      <c r="F32" s="9">
        <f>+N32-E32</f>
        <v>60</v>
      </c>
      <c r="G32" s="9">
        <v>67</v>
      </c>
      <c r="H32" s="9"/>
      <c r="I32" s="9"/>
      <c r="J32" s="9"/>
      <c r="K32" s="9"/>
      <c r="L32" s="9">
        <v>169</v>
      </c>
      <c r="M32" s="9">
        <v>147</v>
      </c>
      <c r="N32" s="9">
        <v>137</v>
      </c>
      <c r="O32" s="9">
        <v>132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</row>
    <row r="33" spans="2:166" x14ac:dyDescent="0.2">
      <c r="B33" s="8" t="s">
        <v>40</v>
      </c>
      <c r="C33" s="9">
        <f t="shared" ref="C33:F33" si="16">+C31-C32</f>
        <v>0</v>
      </c>
      <c r="D33" s="9">
        <f t="shared" si="16"/>
        <v>0</v>
      </c>
      <c r="E33" s="9">
        <f t="shared" si="16"/>
        <v>1359</v>
      </c>
      <c r="F33" s="9">
        <f t="shared" si="16"/>
        <v>930</v>
      </c>
      <c r="G33" s="9">
        <f>+G31-G32</f>
        <v>1367</v>
      </c>
      <c r="H33" s="9">
        <f t="shared" ref="H33" si="17">+H31-H32</f>
        <v>0</v>
      </c>
      <c r="I33" s="9"/>
      <c r="J33" s="9">
        <f t="shared" ref="J33:N33" si="18">+J31-J32</f>
        <v>0</v>
      </c>
      <c r="K33" s="9">
        <f t="shared" si="18"/>
        <v>0</v>
      </c>
      <c r="L33" s="9">
        <f t="shared" si="18"/>
        <v>2319</v>
      </c>
      <c r="M33" s="9">
        <f t="shared" si="18"/>
        <v>2860</v>
      </c>
      <c r="N33" s="9">
        <f t="shared" si="18"/>
        <v>2290</v>
      </c>
      <c r="O33" s="9">
        <f>+O31-O32</f>
        <v>2359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</row>
    <row r="34" spans="2:166" x14ac:dyDescent="0.2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</row>
    <row r="35" spans="2:166" x14ac:dyDescent="0.2">
      <c r="B35" s="8" t="s">
        <v>41</v>
      </c>
      <c r="C35" s="14" t="e">
        <f t="shared" ref="C35:F35" si="19">+C33/C36</f>
        <v>#DIV/0!</v>
      </c>
      <c r="D35" s="14" t="e">
        <f t="shared" si="19"/>
        <v>#DIV/0!</v>
      </c>
      <c r="E35" s="14">
        <f t="shared" si="19"/>
        <v>3.0519219095331476</v>
      </c>
      <c r="F35" s="14">
        <f t="shared" si="19"/>
        <v>2.07558270578425</v>
      </c>
      <c r="G35" s="14">
        <f>+G33/G36</f>
        <v>3.0237860611593845</v>
      </c>
      <c r="H35" s="14" t="e">
        <f t="shared" ref="H35" si="20">+H33/H36</f>
        <v>#DIV/0!</v>
      </c>
      <c r="I35" s="9"/>
      <c r="J35" s="14" t="e">
        <f t="shared" ref="J35:P35" si="21">+J33/J36</f>
        <v>#DIV/0!</v>
      </c>
      <c r="K35" s="14" t="e">
        <f t="shared" si="21"/>
        <v>#DIV/0!</v>
      </c>
      <c r="L35" s="14">
        <f t="shared" si="21"/>
        <v>5.2846758002029208</v>
      </c>
      <c r="M35" s="14">
        <f t="shared" si="21"/>
        <v>6.4698589563056084</v>
      </c>
      <c r="N35" s="14">
        <f t="shared" si="21"/>
        <v>5.1108434368235836</v>
      </c>
      <c r="O35" s="14">
        <f t="shared" si="21"/>
        <v>5.1968735987345767</v>
      </c>
      <c r="P35" s="14" t="e">
        <f t="shared" si="21"/>
        <v>#DIV/0!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</row>
    <row r="36" spans="2:166" x14ac:dyDescent="0.2">
      <c r="B36" s="8" t="s">
        <v>5</v>
      </c>
      <c r="C36" s="9"/>
      <c r="D36" s="9"/>
      <c r="E36" s="9">
        <v>445.29317600000002</v>
      </c>
      <c r="F36" s="9">
        <v>448.06694399999998</v>
      </c>
      <c r="G36" s="9">
        <v>452.08224799999999</v>
      </c>
      <c r="H36" s="9"/>
      <c r="I36" s="9"/>
      <c r="J36" s="9"/>
      <c r="K36" s="9"/>
      <c r="L36" s="9">
        <v>438.815944</v>
      </c>
      <c r="M36" s="9">
        <v>442.04982200000001</v>
      </c>
      <c r="N36" s="9">
        <v>448.06694399999998</v>
      </c>
      <c r="O36" s="9">
        <v>453.926761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</row>
    <row r="37" spans="2:166" x14ac:dyDescent="0.2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</row>
    <row r="38" spans="2:166" x14ac:dyDescent="0.2">
      <c r="B38" s="8" t="s">
        <v>42</v>
      </c>
      <c r="C38" s="9"/>
      <c r="D38" s="9"/>
      <c r="E38" s="15" t="e">
        <f t="shared" ref="E38:F44" si="22">+E10/C10-1</f>
        <v>#DIV/0!</v>
      </c>
      <c r="F38" s="15" t="e">
        <f t="shared" si="22"/>
        <v>#DIV/0!</v>
      </c>
      <c r="G38" s="15">
        <f>+G10/E10-1</f>
        <v>1.4436141304347894E-2</v>
      </c>
      <c r="H38" s="15">
        <f>+H10/F10-1</f>
        <v>-1</v>
      </c>
      <c r="I38" s="9"/>
      <c r="J38" s="9"/>
      <c r="K38" s="15" t="e">
        <f t="shared" ref="K38:N44" si="23">+K10/J10-1</f>
        <v>#DIV/0!</v>
      </c>
      <c r="L38" s="15" t="e">
        <f t="shared" si="23"/>
        <v>#DIV/0!</v>
      </c>
      <c r="M38" s="15">
        <f t="shared" si="23"/>
        <v>0.16457235508715029</v>
      </c>
      <c r="N38" s="15">
        <f t="shared" si="23"/>
        <v>1.2617473024712833E-2</v>
      </c>
      <c r="O38" s="15">
        <f>+O10/N10-1</f>
        <v>2.9389017788089777E-2</v>
      </c>
      <c r="P38" s="15">
        <f>+P10/O10-1</f>
        <v>-1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</row>
    <row r="39" spans="2:166" x14ac:dyDescent="0.2">
      <c r="B39" s="8" t="s">
        <v>43</v>
      </c>
      <c r="C39" s="9"/>
      <c r="D39" s="9"/>
      <c r="E39" s="15" t="e">
        <f t="shared" si="22"/>
        <v>#DIV/0!</v>
      </c>
      <c r="F39" s="15" t="e">
        <f t="shared" si="22"/>
        <v>#DIV/0!</v>
      </c>
      <c r="G39" s="15">
        <f t="shared" ref="G39:H44" si="24">+G11/E11-1</f>
        <v>5.3423786304854781E-2</v>
      </c>
      <c r="H39" s="15">
        <f t="shared" si="24"/>
        <v>-1</v>
      </c>
      <c r="I39" s="9"/>
      <c r="J39" s="9"/>
      <c r="K39" s="15" t="e">
        <f t="shared" si="23"/>
        <v>#DIV/0!</v>
      </c>
      <c r="L39" s="15" t="e">
        <f t="shared" si="23"/>
        <v>#DIV/0!</v>
      </c>
      <c r="M39" s="15">
        <f t="shared" si="23"/>
        <v>0.10008801710046522</v>
      </c>
      <c r="N39" s="15">
        <f t="shared" si="23"/>
        <v>4.9719967996342485E-2</v>
      </c>
      <c r="O39" s="15">
        <f t="shared" ref="O39:P44" si="25">+O11/N11-1</f>
        <v>6.2608885017421567E-2</v>
      </c>
      <c r="P39" s="15">
        <f t="shared" si="25"/>
        <v>-1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</row>
    <row r="40" spans="2:166" x14ac:dyDescent="0.2">
      <c r="B40" s="8" t="s">
        <v>44</v>
      </c>
      <c r="C40" s="9"/>
      <c r="D40" s="9"/>
      <c r="E40" s="15" t="e">
        <f t="shared" si="22"/>
        <v>#DIV/0!</v>
      </c>
      <c r="F40" s="15" t="e">
        <f t="shared" si="22"/>
        <v>#DIV/0!</v>
      </c>
      <c r="G40" s="15">
        <f t="shared" si="24"/>
        <v>4.6082949308755783E-2</v>
      </c>
      <c r="H40" s="15">
        <f t="shared" si="24"/>
        <v>-1</v>
      </c>
      <c r="I40" s="9"/>
      <c r="J40" s="9"/>
      <c r="K40" s="15" t="e">
        <f t="shared" si="23"/>
        <v>#DIV/0!</v>
      </c>
      <c r="L40" s="15" t="e">
        <f t="shared" si="23"/>
        <v>#DIV/0!</v>
      </c>
      <c r="M40" s="15">
        <f t="shared" si="23"/>
        <v>0.11801730920535003</v>
      </c>
      <c r="N40" s="15">
        <f t="shared" si="23"/>
        <v>6.8261787473610225E-2</v>
      </c>
      <c r="O40" s="15">
        <f t="shared" si="25"/>
        <v>6.9499341238471679E-2</v>
      </c>
      <c r="P40" s="15">
        <f t="shared" si="25"/>
        <v>-1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</row>
    <row r="41" spans="2:166" x14ac:dyDescent="0.2">
      <c r="B41" s="8" t="s">
        <v>45</v>
      </c>
      <c r="C41" s="9"/>
      <c r="D41" s="9"/>
      <c r="E41" s="15" t="e">
        <f t="shared" si="22"/>
        <v>#DIV/0!</v>
      </c>
      <c r="F41" s="15" t="e">
        <f t="shared" si="22"/>
        <v>#DIV/0!</v>
      </c>
      <c r="G41" s="15">
        <f t="shared" si="24"/>
        <v>4.4016506189821225E-2</v>
      </c>
      <c r="H41" s="15">
        <f t="shared" si="24"/>
        <v>-1</v>
      </c>
      <c r="I41" s="9"/>
      <c r="J41" s="9"/>
      <c r="K41" s="15" t="e">
        <f t="shared" si="23"/>
        <v>#DIV/0!</v>
      </c>
      <c r="L41" s="15" t="e">
        <f t="shared" si="23"/>
        <v>#DIV/0!</v>
      </c>
      <c r="M41" s="15">
        <f t="shared" si="23"/>
        <v>0.24119718309859151</v>
      </c>
      <c r="N41" s="15">
        <f t="shared" si="23"/>
        <v>9.0070921985815566E-2</v>
      </c>
      <c r="O41" s="15">
        <f t="shared" si="25"/>
        <v>-9.1086532205595372E-3</v>
      </c>
      <c r="P41" s="15">
        <f t="shared" si="25"/>
        <v>-1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</row>
    <row r="42" spans="2:166" x14ac:dyDescent="0.2">
      <c r="B42" s="8" t="s">
        <v>46</v>
      </c>
      <c r="C42" s="9"/>
      <c r="D42" s="9"/>
      <c r="E42" s="15" t="e">
        <f t="shared" si="22"/>
        <v>#DIV/0!</v>
      </c>
      <c r="F42" s="15" t="e">
        <f t="shared" si="22"/>
        <v>#DIV/0!</v>
      </c>
      <c r="G42" s="15">
        <f t="shared" si="24"/>
        <v>2.887391722810384E-2</v>
      </c>
      <c r="H42" s="15">
        <f t="shared" si="24"/>
        <v>-1</v>
      </c>
      <c r="I42" s="9"/>
      <c r="J42" s="9"/>
      <c r="K42" s="15" t="e">
        <f t="shared" si="23"/>
        <v>#DIV/0!</v>
      </c>
      <c r="L42" s="15" t="e">
        <f t="shared" si="23"/>
        <v>#DIV/0!</v>
      </c>
      <c r="M42" s="15">
        <f t="shared" si="23"/>
        <v>0.13183959996153471</v>
      </c>
      <c r="N42" s="15">
        <f t="shared" si="23"/>
        <v>3.6448598130841114E-2</v>
      </c>
      <c r="O42" s="15">
        <f t="shared" si="25"/>
        <v>2.8526928436757082E-2</v>
      </c>
      <c r="P42" s="15">
        <f t="shared" si="25"/>
        <v>-1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</row>
    <row r="43" spans="2:166" x14ac:dyDescent="0.2">
      <c r="B43" s="8" t="s">
        <v>47</v>
      </c>
      <c r="C43" s="9"/>
      <c r="D43" s="9"/>
      <c r="E43" s="15" t="e">
        <f t="shared" si="22"/>
        <v>#DIV/0!</v>
      </c>
      <c r="F43" s="15" t="e">
        <f t="shared" si="22"/>
        <v>#DIV/0!</v>
      </c>
      <c r="G43" s="15">
        <f t="shared" si="24"/>
        <v>3.9298669891172811E-2</v>
      </c>
      <c r="H43" s="15">
        <f t="shared" si="24"/>
        <v>-1</v>
      </c>
      <c r="I43" s="9"/>
      <c r="J43" s="9"/>
      <c r="K43" s="15" t="e">
        <f t="shared" si="23"/>
        <v>#DIV/0!</v>
      </c>
      <c r="L43" s="15" t="e">
        <f t="shared" si="23"/>
        <v>#DIV/0!</v>
      </c>
      <c r="M43" s="15">
        <f t="shared" si="23"/>
        <v>0.14640958644922963</v>
      </c>
      <c r="N43" s="15">
        <f t="shared" si="23"/>
        <v>3.701666142722404E-2</v>
      </c>
      <c r="O43" s="15">
        <f t="shared" si="25"/>
        <v>5.7976506252368276E-2</v>
      </c>
      <c r="P43" s="15">
        <f t="shared" si="25"/>
        <v>-1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</row>
    <row r="44" spans="2:166" x14ac:dyDescent="0.2">
      <c r="B44" s="8" t="s">
        <v>48</v>
      </c>
      <c r="C44" s="9"/>
      <c r="D44" s="9"/>
      <c r="E44" s="15" t="e">
        <f t="shared" si="22"/>
        <v>#DIV/0!</v>
      </c>
      <c r="F44" s="15" t="e">
        <f t="shared" si="22"/>
        <v>#DIV/0!</v>
      </c>
      <c r="G44" s="15">
        <f t="shared" si="24"/>
        <v>3.4241245136186871E-2</v>
      </c>
      <c r="H44" s="15">
        <f t="shared" si="24"/>
        <v>-1</v>
      </c>
      <c r="I44" s="9"/>
      <c r="J44" s="9"/>
      <c r="K44" s="15" t="e">
        <f t="shared" si="23"/>
        <v>#DIV/0!</v>
      </c>
      <c r="L44" s="15" t="e">
        <f t="shared" si="23"/>
        <v>#DIV/0!</v>
      </c>
      <c r="M44" s="15">
        <f t="shared" si="23"/>
        <v>0.13936180109777663</v>
      </c>
      <c r="N44" s="15">
        <f t="shared" si="23"/>
        <v>3.6784518657630549E-2</v>
      </c>
      <c r="O44" s="15">
        <f t="shared" si="25"/>
        <v>4.3827525103366849E-2</v>
      </c>
      <c r="P44" s="15">
        <f t="shared" si="25"/>
        <v>-1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</row>
    <row r="45" spans="2:166" x14ac:dyDescent="0.2">
      <c r="B45" s="8" t="s">
        <v>49</v>
      </c>
      <c r="C45" s="15" t="e">
        <f t="shared" ref="C45:F45" si="26">+C18/C16</f>
        <v>#DIV/0!</v>
      </c>
      <c r="D45" s="15" t="e">
        <f t="shared" si="26"/>
        <v>#DIV/0!</v>
      </c>
      <c r="E45" s="15">
        <f t="shared" si="26"/>
        <v>0.63976653696498054</v>
      </c>
      <c r="F45" s="15">
        <f t="shared" si="26"/>
        <v>0.6238839285714286</v>
      </c>
      <c r="G45" s="15">
        <f>+G18/G16</f>
        <v>0.64176072234762982</v>
      </c>
      <c r="H45" s="15" t="e">
        <f>+H18/H16</f>
        <v>#DIV/0!</v>
      </c>
      <c r="I45" s="9"/>
      <c r="J45" s="9"/>
      <c r="K45" s="15" t="e">
        <f t="shared" ref="K45:P45" si="27">+K18/K16</f>
        <v>#DIV/0!</v>
      </c>
      <c r="L45" s="15">
        <f t="shared" si="27"/>
        <v>0.63396595032096004</v>
      </c>
      <c r="M45" s="15">
        <f t="shared" si="27"/>
        <v>0.63713562505103294</v>
      </c>
      <c r="N45" s="15">
        <f t="shared" si="27"/>
        <v>0.63193542035833827</v>
      </c>
      <c r="O45" s="15">
        <f t="shared" si="27"/>
        <v>0.63399728383884113</v>
      </c>
      <c r="P45" s="15" t="e">
        <f t="shared" si="27"/>
        <v>#DIV/0!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</row>
    <row r="46" spans="2:166" x14ac:dyDescent="0.2">
      <c r="B46" s="8" t="s">
        <v>50</v>
      </c>
      <c r="C46" s="15" t="e">
        <f t="shared" ref="C46:F46" si="28">+C25/C16</f>
        <v>#DIV/0!</v>
      </c>
      <c r="D46" s="15" t="e">
        <f t="shared" si="28"/>
        <v>#DIV/0!</v>
      </c>
      <c r="E46" s="15">
        <f t="shared" si="28"/>
        <v>0.14249027237354087</v>
      </c>
      <c r="F46" s="15">
        <f t="shared" si="28"/>
        <v>0.10722257653061225</v>
      </c>
      <c r="G46" s="15">
        <f>+G25/G16</f>
        <v>0.14627539503386006</v>
      </c>
      <c r="H46" s="15" t="e">
        <f>+H25/H16</f>
        <v>#DIV/0!</v>
      </c>
      <c r="I46" s="9"/>
      <c r="J46" s="9"/>
      <c r="K46" s="15" t="e">
        <f t="shared" ref="K46:P46" si="29">+K25/K16</f>
        <v>#DIV/0!</v>
      </c>
      <c r="L46" s="15">
        <f t="shared" si="29"/>
        <v>0.161503395664713</v>
      </c>
      <c r="M46" s="15">
        <f t="shared" si="29"/>
        <v>0.16795950028578427</v>
      </c>
      <c r="N46" s="15">
        <f t="shared" si="29"/>
        <v>0.12510336680448908</v>
      </c>
      <c r="O46" s="15">
        <f t="shared" si="29"/>
        <v>0.13007393994265881</v>
      </c>
      <c r="P46" s="15" t="e">
        <f t="shared" si="29"/>
        <v>#DIV/0!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</row>
    <row r="47" spans="2:166" x14ac:dyDescent="0.2">
      <c r="B47" s="8" t="s">
        <v>51</v>
      </c>
      <c r="C47" s="15" t="e">
        <f t="shared" ref="C47:F47" si="30">+C30/C29</f>
        <v>#DIV/0!</v>
      </c>
      <c r="D47" s="15" t="e">
        <f t="shared" si="30"/>
        <v>#DIV/0!</v>
      </c>
      <c r="E47" s="15">
        <f t="shared" si="30"/>
        <v>0.18316268486916951</v>
      </c>
      <c r="F47" s="15">
        <f t="shared" si="30"/>
        <v>0.22474549725920126</v>
      </c>
      <c r="G47" s="15">
        <f>+G30/G29</f>
        <v>0.22986036519871106</v>
      </c>
      <c r="H47" s="15" t="e">
        <f>+H30/H29</f>
        <v>#DIV/0!</v>
      </c>
      <c r="I47" s="9"/>
      <c r="J47" s="9"/>
      <c r="K47" s="15" t="e">
        <f t="shared" ref="K47:P47" si="31">+K30/K29</f>
        <v>#DIV/0!</v>
      </c>
      <c r="L47" s="15">
        <f t="shared" si="31"/>
        <v>0.25240384615384615</v>
      </c>
      <c r="M47" s="15">
        <f t="shared" si="31"/>
        <v>0.24542032622333751</v>
      </c>
      <c r="N47" s="15">
        <f t="shared" si="31"/>
        <v>0.20059288537549408</v>
      </c>
      <c r="O47" s="15">
        <f t="shared" si="31"/>
        <v>0.24308720753570343</v>
      </c>
      <c r="P47" s="15" t="e">
        <f t="shared" si="31"/>
        <v>#DIV/0!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</row>
    <row r="48" spans="2:166" x14ac:dyDescent="0.2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</row>
    <row r="49" spans="3:166" x14ac:dyDescent="0.2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</row>
    <row r="50" spans="3:166" x14ac:dyDescent="0.2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</row>
    <row r="51" spans="3:166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</row>
    <row r="52" spans="3:166" x14ac:dyDescent="0.2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</row>
    <row r="53" spans="3:166" x14ac:dyDescent="0.2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</row>
    <row r="54" spans="3:166" x14ac:dyDescent="0.2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</row>
    <row r="55" spans="3:166" x14ac:dyDescent="0.2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</row>
    <row r="56" spans="3:166" x14ac:dyDescent="0.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</row>
    <row r="57" spans="3:166" x14ac:dyDescent="0.2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</row>
    <row r="58" spans="3:166" x14ac:dyDescent="0.2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</row>
    <row r="59" spans="3:166" x14ac:dyDescent="0.2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</row>
    <row r="60" spans="3:166" x14ac:dyDescent="0.2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</row>
    <row r="61" spans="3:166" x14ac:dyDescent="0.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</row>
    <row r="62" spans="3:166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</row>
    <row r="63" spans="3:166" x14ac:dyDescent="0.2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</row>
    <row r="64" spans="3:166" x14ac:dyDescent="0.2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</row>
    <row r="65" spans="3:166" x14ac:dyDescent="0.2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</row>
    <row r="66" spans="3:166" x14ac:dyDescent="0.2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</row>
    <row r="67" spans="3:166" x14ac:dyDescent="0.2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</row>
    <row r="68" spans="3:166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</row>
    <row r="69" spans="3:166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</row>
    <row r="70" spans="3:166" x14ac:dyDescent="0.2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</row>
    <row r="71" spans="3:166" x14ac:dyDescent="0.2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</row>
    <row r="72" spans="3:166" x14ac:dyDescent="0.2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</row>
    <row r="73" spans="3:166" x14ac:dyDescent="0.2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</row>
    <row r="74" spans="3:166" x14ac:dyDescent="0.2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</row>
    <row r="75" spans="3:166" x14ac:dyDescent="0.2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</row>
    <row r="76" spans="3:166" x14ac:dyDescent="0.2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</row>
    <row r="77" spans="3:166" x14ac:dyDescent="0.2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</row>
    <row r="78" spans="3:166" x14ac:dyDescent="0.2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</row>
    <row r="79" spans="3:166" x14ac:dyDescent="0.2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</row>
    <row r="80" spans="3:166" x14ac:dyDescent="0.2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</row>
    <row r="81" spans="3:166" x14ac:dyDescent="0.2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</row>
    <row r="82" spans="3:166" x14ac:dyDescent="0.2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</row>
    <row r="83" spans="3:166" x14ac:dyDescent="0.2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</row>
    <row r="84" spans="3:166" x14ac:dyDescent="0.2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</row>
    <row r="85" spans="3:166" x14ac:dyDescent="0.2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</row>
    <row r="86" spans="3:166" x14ac:dyDescent="0.2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</row>
    <row r="87" spans="3:166" x14ac:dyDescent="0.2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</row>
    <row r="88" spans="3:166" x14ac:dyDescent="0.2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</row>
    <row r="89" spans="3:166" x14ac:dyDescent="0.2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</row>
    <row r="90" spans="3:166" x14ac:dyDescent="0.2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</row>
    <row r="91" spans="3:166" x14ac:dyDescent="0.2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</row>
    <row r="92" spans="3:166" x14ac:dyDescent="0.2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</row>
    <row r="93" spans="3:166" x14ac:dyDescent="0.2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</row>
    <row r="94" spans="3:166" x14ac:dyDescent="0.2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</row>
    <row r="95" spans="3:166" x14ac:dyDescent="0.2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</row>
    <row r="96" spans="3:166" x14ac:dyDescent="0.2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</row>
    <row r="97" spans="3:166" x14ac:dyDescent="0.2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</row>
    <row r="98" spans="3:166" x14ac:dyDescent="0.2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</row>
    <row r="99" spans="3:166" x14ac:dyDescent="0.2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</row>
    <row r="100" spans="3:166" x14ac:dyDescent="0.2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</row>
    <row r="101" spans="3:166" x14ac:dyDescent="0.2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</row>
    <row r="102" spans="3:166" x14ac:dyDescent="0.2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</row>
    <row r="103" spans="3:166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</row>
    <row r="104" spans="3:166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</row>
    <row r="105" spans="3:166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</row>
    <row r="106" spans="3:166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</row>
    <row r="107" spans="3:166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</row>
    <row r="108" spans="3:166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</row>
    <row r="109" spans="3:166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</row>
    <row r="110" spans="3:166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</row>
    <row r="111" spans="3:166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</row>
    <row r="112" spans="3:166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</row>
    <row r="113" spans="3:166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</row>
    <row r="114" spans="3:166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</row>
    <row r="115" spans="3:166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</row>
    <row r="116" spans="3:166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</row>
    <row r="117" spans="3:166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</row>
    <row r="118" spans="3:166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</row>
    <row r="119" spans="3:166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</row>
    <row r="120" spans="3:166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</row>
    <row r="121" spans="3:166" x14ac:dyDescent="0.2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</row>
    <row r="122" spans="3:166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</row>
    <row r="123" spans="3:166" x14ac:dyDescent="0.2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</row>
    <row r="124" spans="3:166" x14ac:dyDescent="0.2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</row>
    <row r="125" spans="3:166" x14ac:dyDescent="0.2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</row>
    <row r="126" spans="3:166" x14ac:dyDescent="0.2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</row>
    <row r="127" spans="3:166" x14ac:dyDescent="0.2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</row>
    <row r="128" spans="3:166" x14ac:dyDescent="0.2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</row>
    <row r="129" spans="3:166" x14ac:dyDescent="0.2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</row>
    <row r="130" spans="3:166" x14ac:dyDescent="0.2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</row>
    <row r="131" spans="3:166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</row>
    <row r="132" spans="3:166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</row>
    <row r="133" spans="3:166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</row>
    <row r="134" spans="3:166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</row>
    <row r="135" spans="3:166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</row>
    <row r="136" spans="3:166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</row>
    <row r="137" spans="3:166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</row>
    <row r="138" spans="3:166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</row>
    <row r="139" spans="3:166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</row>
    <row r="140" spans="3:166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</row>
    <row r="141" spans="3:166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</row>
    <row r="142" spans="3:166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</row>
    <row r="143" spans="3:166" x14ac:dyDescent="0.2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</row>
    <row r="144" spans="3:166" x14ac:dyDescent="0.2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</row>
    <row r="145" spans="3:166" x14ac:dyDescent="0.2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</row>
    <row r="146" spans="3:166" x14ac:dyDescent="0.2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</row>
    <row r="147" spans="3:166" x14ac:dyDescent="0.2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</row>
    <row r="148" spans="3:166" x14ac:dyDescent="0.2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</row>
    <row r="149" spans="3:166" x14ac:dyDescent="0.2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</row>
    <row r="150" spans="3:166" x14ac:dyDescent="0.2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</row>
    <row r="151" spans="3:166" x14ac:dyDescent="0.2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</row>
    <row r="152" spans="3:166" x14ac:dyDescent="0.2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</row>
    <row r="153" spans="3:166" x14ac:dyDescent="0.2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</row>
    <row r="154" spans="3:166" x14ac:dyDescent="0.2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</row>
    <row r="155" spans="3:166" x14ac:dyDescent="0.2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</row>
    <row r="156" spans="3:166" x14ac:dyDescent="0.2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</row>
    <row r="157" spans="3:166" x14ac:dyDescent="0.2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</row>
    <row r="158" spans="3:166" x14ac:dyDescent="0.2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</row>
    <row r="159" spans="3:166" x14ac:dyDescent="0.2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</row>
    <row r="160" spans="3:166" x14ac:dyDescent="0.2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</row>
    <row r="161" spans="3:166" x14ac:dyDescent="0.2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</row>
    <row r="162" spans="3:166" x14ac:dyDescent="0.2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</row>
    <row r="163" spans="3:166" x14ac:dyDescent="0.2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</row>
    <row r="164" spans="3:166" x14ac:dyDescent="0.2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</row>
    <row r="165" spans="3:166" x14ac:dyDescent="0.2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</row>
    <row r="166" spans="3:166" x14ac:dyDescent="0.2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</row>
    <row r="167" spans="3:166" x14ac:dyDescent="0.2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</row>
    <row r="168" spans="3:166" x14ac:dyDescent="0.2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</row>
    <row r="169" spans="3:166" x14ac:dyDescent="0.2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</row>
    <row r="170" spans="3:166" x14ac:dyDescent="0.2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</row>
    <row r="171" spans="3:166" x14ac:dyDescent="0.2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</row>
    <row r="172" spans="3:166" x14ac:dyDescent="0.2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</row>
    <row r="173" spans="3:166" x14ac:dyDescent="0.2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</row>
    <row r="174" spans="3:166" x14ac:dyDescent="0.2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</row>
    <row r="175" spans="3:166" x14ac:dyDescent="0.2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</row>
    <row r="176" spans="3:166" x14ac:dyDescent="0.2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</row>
    <row r="177" spans="3:166" x14ac:dyDescent="0.2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</row>
    <row r="178" spans="3:166" x14ac:dyDescent="0.2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</row>
    <row r="179" spans="3:166" x14ac:dyDescent="0.2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</row>
    <row r="180" spans="3:166" x14ac:dyDescent="0.2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</row>
    <row r="181" spans="3:166" x14ac:dyDescent="0.2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</row>
    <row r="182" spans="3:166" x14ac:dyDescent="0.2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</row>
    <row r="183" spans="3:166" x14ac:dyDescent="0.2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</row>
    <row r="184" spans="3:166" x14ac:dyDescent="0.2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</row>
    <row r="185" spans="3:166" x14ac:dyDescent="0.2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</row>
    <row r="186" spans="3:166" x14ac:dyDescent="0.2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</row>
    <row r="187" spans="3:166" x14ac:dyDescent="0.2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</row>
    <row r="188" spans="3:166" x14ac:dyDescent="0.2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</row>
    <row r="189" spans="3:166" x14ac:dyDescent="0.2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</row>
    <row r="190" spans="3:166" x14ac:dyDescent="0.2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</row>
    <row r="191" spans="3:166" x14ac:dyDescent="0.2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</row>
    <row r="192" spans="3:166" x14ac:dyDescent="0.2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</row>
    <row r="193" spans="3:166" x14ac:dyDescent="0.2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</row>
    <row r="194" spans="3:166" x14ac:dyDescent="0.2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</row>
    <row r="195" spans="3:166" x14ac:dyDescent="0.2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</row>
    <row r="196" spans="3:166" x14ac:dyDescent="0.2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</row>
    <row r="197" spans="3:166" x14ac:dyDescent="0.2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</row>
    <row r="198" spans="3:166" x14ac:dyDescent="0.2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</row>
    <row r="199" spans="3:166" x14ac:dyDescent="0.2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</row>
    <row r="200" spans="3:166" x14ac:dyDescent="0.2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</row>
    <row r="201" spans="3:166" x14ac:dyDescent="0.2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</row>
    <row r="202" spans="3:166" x14ac:dyDescent="0.2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</row>
    <row r="203" spans="3:166" x14ac:dyDescent="0.2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</row>
    <row r="204" spans="3:166" x14ac:dyDescent="0.2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</row>
    <row r="205" spans="3:166" x14ac:dyDescent="0.2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</row>
    <row r="206" spans="3:166" x14ac:dyDescent="0.2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</row>
    <row r="207" spans="3:166" x14ac:dyDescent="0.2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</row>
    <row r="208" spans="3:166" x14ac:dyDescent="0.2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</row>
    <row r="209" spans="3:166" x14ac:dyDescent="0.2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</row>
    <row r="210" spans="3:166" x14ac:dyDescent="0.2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</row>
    <row r="211" spans="3:166" x14ac:dyDescent="0.2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</row>
    <row r="212" spans="3:166" x14ac:dyDescent="0.2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</row>
    <row r="213" spans="3:166" x14ac:dyDescent="0.2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</row>
    <row r="214" spans="3:166" x14ac:dyDescent="0.2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</row>
    <row r="215" spans="3:166" x14ac:dyDescent="0.2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</row>
    <row r="216" spans="3:166" x14ac:dyDescent="0.2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</row>
    <row r="217" spans="3:166" x14ac:dyDescent="0.2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</row>
    <row r="218" spans="3:166" x14ac:dyDescent="0.2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</row>
    <row r="219" spans="3:166" x14ac:dyDescent="0.2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</row>
    <row r="220" spans="3:166" x14ac:dyDescent="0.2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</row>
    <row r="221" spans="3:166" x14ac:dyDescent="0.2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</row>
    <row r="222" spans="3:166" x14ac:dyDescent="0.2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</row>
    <row r="223" spans="3:166" x14ac:dyDescent="0.2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</row>
    <row r="224" spans="3:166" x14ac:dyDescent="0.2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</row>
    <row r="225" spans="3:166" x14ac:dyDescent="0.2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</row>
    <row r="226" spans="3:166" x14ac:dyDescent="0.2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</row>
    <row r="227" spans="3:166" x14ac:dyDescent="0.2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</row>
    <row r="228" spans="3:166" x14ac:dyDescent="0.2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</row>
    <row r="229" spans="3:166" x14ac:dyDescent="0.2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</row>
    <row r="230" spans="3:166" x14ac:dyDescent="0.2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</row>
    <row r="231" spans="3:166" x14ac:dyDescent="0.2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</row>
    <row r="232" spans="3:166" x14ac:dyDescent="0.2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</row>
    <row r="233" spans="3:166" x14ac:dyDescent="0.2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</row>
    <row r="234" spans="3:166" x14ac:dyDescent="0.2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</row>
    <row r="235" spans="3:166" x14ac:dyDescent="0.2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</row>
    <row r="236" spans="3:166" x14ac:dyDescent="0.2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</row>
    <row r="237" spans="3:166" x14ac:dyDescent="0.2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</row>
    <row r="238" spans="3:166" x14ac:dyDescent="0.2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</row>
    <row r="239" spans="3:166" x14ac:dyDescent="0.2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</row>
    <row r="240" spans="3:166" x14ac:dyDescent="0.2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</row>
    <row r="241" spans="3:166" x14ac:dyDescent="0.2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</row>
    <row r="242" spans="3:166" x14ac:dyDescent="0.2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</row>
    <row r="243" spans="3:166" x14ac:dyDescent="0.2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</row>
    <row r="244" spans="3:166" x14ac:dyDescent="0.2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</row>
    <row r="245" spans="3:166" x14ac:dyDescent="0.2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</row>
    <row r="246" spans="3:166" x14ac:dyDescent="0.2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</row>
    <row r="247" spans="3:166" x14ac:dyDescent="0.2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</row>
    <row r="248" spans="3:166" x14ac:dyDescent="0.2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</row>
    <row r="249" spans="3:166" x14ac:dyDescent="0.2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</row>
    <row r="250" spans="3:166" x14ac:dyDescent="0.2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</row>
    <row r="251" spans="3:166" x14ac:dyDescent="0.2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</row>
    <row r="252" spans="3:166" x14ac:dyDescent="0.2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</row>
    <row r="253" spans="3:166" x14ac:dyDescent="0.2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</row>
    <row r="254" spans="3:166" x14ac:dyDescent="0.2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</row>
    <row r="255" spans="3:166" x14ac:dyDescent="0.2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</row>
    <row r="256" spans="3:166" x14ac:dyDescent="0.2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</row>
    <row r="257" spans="3:166" x14ac:dyDescent="0.2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</row>
    <row r="258" spans="3:166" x14ac:dyDescent="0.2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</row>
    <row r="259" spans="3:166" x14ac:dyDescent="0.2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</row>
    <row r="260" spans="3:166" x14ac:dyDescent="0.2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</row>
    <row r="261" spans="3:166" x14ac:dyDescent="0.2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</row>
    <row r="262" spans="3:166" x14ac:dyDescent="0.2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</row>
    <row r="263" spans="3:166" x14ac:dyDescent="0.2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</row>
    <row r="264" spans="3:166" x14ac:dyDescent="0.2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</row>
    <row r="265" spans="3:166" x14ac:dyDescent="0.2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</row>
    <row r="266" spans="3:166" x14ac:dyDescent="0.2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</row>
    <row r="267" spans="3:166" x14ac:dyDescent="0.2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</row>
    <row r="268" spans="3:166" x14ac:dyDescent="0.2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</row>
    <row r="269" spans="3:166" x14ac:dyDescent="0.2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</row>
    <row r="270" spans="3:166" x14ac:dyDescent="0.2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</row>
    <row r="271" spans="3:166" x14ac:dyDescent="0.2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</row>
    <row r="272" spans="3:166" x14ac:dyDescent="0.2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</row>
    <row r="273" spans="3:166" x14ac:dyDescent="0.2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</row>
    <row r="274" spans="3:166" x14ac:dyDescent="0.2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</row>
    <row r="275" spans="3:166" x14ac:dyDescent="0.2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</row>
    <row r="276" spans="3:166" x14ac:dyDescent="0.2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</row>
    <row r="277" spans="3:166" x14ac:dyDescent="0.2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</row>
    <row r="278" spans="3:166" x14ac:dyDescent="0.2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</row>
    <row r="279" spans="3:166" x14ac:dyDescent="0.2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</row>
    <row r="280" spans="3:166" x14ac:dyDescent="0.2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</row>
    <row r="281" spans="3:166" x14ac:dyDescent="0.2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</row>
    <row r="282" spans="3:166" x14ac:dyDescent="0.2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</row>
    <row r="283" spans="3:166" x14ac:dyDescent="0.2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</row>
    <row r="284" spans="3:166" x14ac:dyDescent="0.2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</row>
    <row r="285" spans="3:166" x14ac:dyDescent="0.2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</row>
    <row r="286" spans="3:166" x14ac:dyDescent="0.2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</row>
    <row r="287" spans="3:166" x14ac:dyDescent="0.2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</row>
    <row r="288" spans="3:166" x14ac:dyDescent="0.2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</row>
    <row r="289" spans="3:166" x14ac:dyDescent="0.2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</row>
    <row r="290" spans="3:166" x14ac:dyDescent="0.2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</row>
    <row r="291" spans="3:166" x14ac:dyDescent="0.2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</row>
    <row r="292" spans="3:166" x14ac:dyDescent="0.2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</row>
    <row r="293" spans="3:166" x14ac:dyDescent="0.2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</row>
    <row r="294" spans="3:166" x14ac:dyDescent="0.2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</row>
    <row r="295" spans="3:166" x14ac:dyDescent="0.2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</row>
    <row r="296" spans="3:166" x14ac:dyDescent="0.2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</row>
    <row r="297" spans="3:166" x14ac:dyDescent="0.2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</row>
    <row r="298" spans="3:166" x14ac:dyDescent="0.2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</row>
    <row r="299" spans="3:166" x14ac:dyDescent="0.2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</row>
    <row r="300" spans="3:166" x14ac:dyDescent="0.2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</row>
    <row r="301" spans="3:166" x14ac:dyDescent="0.2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</row>
    <row r="302" spans="3:166" x14ac:dyDescent="0.2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</row>
    <row r="303" spans="3:166" x14ac:dyDescent="0.2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</row>
    <row r="304" spans="3:166" x14ac:dyDescent="0.2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</row>
    <row r="305" spans="3:166" x14ac:dyDescent="0.2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</row>
    <row r="306" spans="3:166" x14ac:dyDescent="0.2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</row>
    <row r="307" spans="3:166" x14ac:dyDescent="0.2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</row>
    <row r="308" spans="3:166" x14ac:dyDescent="0.2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</row>
    <row r="309" spans="3:166" x14ac:dyDescent="0.2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</row>
    <row r="310" spans="3:166" x14ac:dyDescent="0.2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</row>
    <row r="311" spans="3:166" x14ac:dyDescent="0.2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</row>
    <row r="312" spans="3:166" x14ac:dyDescent="0.2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</row>
    <row r="313" spans="3:166" x14ac:dyDescent="0.2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</row>
    <row r="314" spans="3:166" x14ac:dyDescent="0.2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</row>
    <row r="315" spans="3:166" x14ac:dyDescent="0.2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</row>
    <row r="316" spans="3:166" x14ac:dyDescent="0.2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</row>
    <row r="317" spans="3:166" x14ac:dyDescent="0.2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</row>
    <row r="318" spans="3:166" x14ac:dyDescent="0.2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</row>
    <row r="319" spans="3:166" x14ac:dyDescent="0.2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</row>
    <row r="320" spans="3:166" x14ac:dyDescent="0.2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</row>
    <row r="321" spans="3:166" x14ac:dyDescent="0.2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</row>
    <row r="322" spans="3:166" x14ac:dyDescent="0.2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</row>
    <row r="323" spans="3:166" x14ac:dyDescent="0.2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</row>
    <row r="324" spans="3:166" x14ac:dyDescent="0.2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</row>
    <row r="325" spans="3:166" x14ac:dyDescent="0.2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</row>
    <row r="326" spans="3:166" x14ac:dyDescent="0.2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</row>
    <row r="327" spans="3:166" x14ac:dyDescent="0.2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</row>
    <row r="328" spans="3:166" x14ac:dyDescent="0.2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</row>
    <row r="329" spans="3:166" x14ac:dyDescent="0.2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</row>
    <row r="330" spans="3:166" x14ac:dyDescent="0.2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</row>
    <row r="331" spans="3:166" x14ac:dyDescent="0.2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</row>
    <row r="332" spans="3:166" x14ac:dyDescent="0.2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</row>
    <row r="333" spans="3:166" x14ac:dyDescent="0.2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</row>
    <row r="334" spans="3:166" x14ac:dyDescent="0.2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</row>
    <row r="335" spans="3:166" x14ac:dyDescent="0.2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</row>
    <row r="336" spans="3:166" x14ac:dyDescent="0.2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</row>
    <row r="337" spans="3:166" x14ac:dyDescent="0.2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</row>
    <row r="338" spans="3:166" x14ac:dyDescent="0.2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</row>
    <row r="339" spans="3:166" x14ac:dyDescent="0.2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</row>
    <row r="340" spans="3:166" x14ac:dyDescent="0.2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</row>
    <row r="341" spans="3:166" x14ac:dyDescent="0.2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</row>
    <row r="342" spans="3:166" x14ac:dyDescent="0.2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</row>
    <row r="343" spans="3:166" x14ac:dyDescent="0.2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</row>
    <row r="344" spans="3:166" x14ac:dyDescent="0.2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</row>
    <row r="345" spans="3:166" x14ac:dyDescent="0.2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</row>
    <row r="346" spans="3:166" x14ac:dyDescent="0.2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</row>
    <row r="347" spans="3:166" x14ac:dyDescent="0.2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</row>
    <row r="348" spans="3:166" x14ac:dyDescent="0.2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</row>
    <row r="349" spans="3:166" x14ac:dyDescent="0.2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</row>
    <row r="350" spans="3:166" x14ac:dyDescent="0.2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</row>
    <row r="351" spans="3:166" x14ac:dyDescent="0.2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</row>
    <row r="352" spans="3:166" x14ac:dyDescent="0.2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</row>
    <row r="353" spans="3:166" x14ac:dyDescent="0.2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</row>
    <row r="354" spans="3:166" x14ac:dyDescent="0.2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</row>
    <row r="355" spans="3:166" x14ac:dyDescent="0.2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</row>
    <row r="356" spans="3:166" x14ac:dyDescent="0.2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</row>
    <row r="357" spans="3:166" x14ac:dyDescent="0.2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</row>
    <row r="358" spans="3:166" x14ac:dyDescent="0.2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</row>
    <row r="359" spans="3:166" x14ac:dyDescent="0.2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</row>
    <row r="360" spans="3:166" x14ac:dyDescent="0.2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</row>
    <row r="361" spans="3:166" x14ac:dyDescent="0.2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</row>
    <row r="362" spans="3:166" x14ac:dyDescent="0.2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</row>
    <row r="363" spans="3:166" x14ac:dyDescent="0.2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</row>
    <row r="364" spans="3:166" x14ac:dyDescent="0.2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</row>
    <row r="365" spans="3:166" x14ac:dyDescent="0.2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</row>
    <row r="366" spans="3:166" x14ac:dyDescent="0.2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</row>
    <row r="367" spans="3:166" x14ac:dyDescent="0.2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</row>
    <row r="368" spans="3:166" x14ac:dyDescent="0.2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</row>
    <row r="369" spans="3:166" x14ac:dyDescent="0.2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</row>
    <row r="370" spans="3:166" x14ac:dyDescent="0.2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</row>
    <row r="371" spans="3:166" x14ac:dyDescent="0.2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</row>
    <row r="372" spans="3:166" x14ac:dyDescent="0.2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</row>
    <row r="373" spans="3:166" x14ac:dyDescent="0.2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</row>
    <row r="374" spans="3:166" x14ac:dyDescent="0.2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</row>
    <row r="375" spans="3:166" x14ac:dyDescent="0.2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</row>
    <row r="376" spans="3:166" x14ac:dyDescent="0.2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</row>
    <row r="377" spans="3:166" x14ac:dyDescent="0.2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</row>
    <row r="378" spans="3:166" x14ac:dyDescent="0.2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</row>
    <row r="379" spans="3:166" x14ac:dyDescent="0.2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</row>
    <row r="380" spans="3:166" x14ac:dyDescent="0.2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</row>
    <row r="381" spans="3:166" x14ac:dyDescent="0.2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</row>
    <row r="382" spans="3:166" x14ac:dyDescent="0.2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</row>
    <row r="383" spans="3:166" x14ac:dyDescent="0.2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</row>
    <row r="384" spans="3:166" x14ac:dyDescent="0.2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</row>
    <row r="385" spans="3:166" x14ac:dyDescent="0.2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</row>
    <row r="386" spans="3:166" x14ac:dyDescent="0.2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</row>
    <row r="387" spans="3:166" x14ac:dyDescent="0.2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</row>
    <row r="388" spans="3:166" x14ac:dyDescent="0.2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</row>
    <row r="389" spans="3:166" x14ac:dyDescent="0.2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</row>
    <row r="390" spans="3:166" x14ac:dyDescent="0.2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</row>
  </sheetData>
  <hyperlinks>
    <hyperlink ref="A1" location="Main!A1" display="Main" xr:uid="{2F8CAB23-9FE0-4C0B-837B-3791E8C52E1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A193-18F5-41A7-8D12-90F1FAB8BF49}">
  <dimension ref="A1:AI35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30" customWidth="1"/>
  </cols>
  <sheetData>
    <row r="1" spans="1:35" x14ac:dyDescent="0.25">
      <c r="A1" s="3" t="s">
        <v>10</v>
      </c>
    </row>
    <row r="2" spans="1:35" x14ac:dyDescent="0.25">
      <c r="C2" s="4" t="s">
        <v>77</v>
      </c>
      <c r="D2" s="4" t="s">
        <v>78</v>
      </c>
      <c r="E2" s="4" t="s">
        <v>79</v>
      </c>
      <c r="F2" s="4" t="s">
        <v>52</v>
      </c>
      <c r="G2" s="4" t="s">
        <v>76</v>
      </c>
      <c r="H2" s="4" t="s">
        <v>80</v>
      </c>
      <c r="I2" s="4" t="s">
        <v>81</v>
      </c>
      <c r="J2" s="4" t="s">
        <v>82</v>
      </c>
    </row>
    <row r="3" spans="1:35" x14ac:dyDescent="0.25">
      <c r="B3" t="s">
        <v>84</v>
      </c>
      <c r="C3" s="2"/>
      <c r="D3" s="2"/>
      <c r="E3" s="2"/>
      <c r="F3" s="2"/>
      <c r="G3" s="2">
        <v>3803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B4" t="s">
        <v>61</v>
      </c>
      <c r="C4" s="2"/>
      <c r="D4" s="2"/>
      <c r="E4" s="2"/>
      <c r="F4" s="2"/>
      <c r="G4" s="2">
        <v>6047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B5" t="s">
        <v>85</v>
      </c>
      <c r="C5" s="2"/>
      <c r="D5" s="2"/>
      <c r="E5" s="2"/>
      <c r="F5" s="2"/>
      <c r="G5" s="2">
        <v>1595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B6" t="s">
        <v>86</v>
      </c>
      <c r="C6" s="2"/>
      <c r="D6" s="2"/>
      <c r="E6" s="2"/>
      <c r="F6" s="2"/>
      <c r="G6" s="2">
        <v>2124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B7" t="s">
        <v>87</v>
      </c>
      <c r="C7" s="2"/>
      <c r="D7" s="2"/>
      <c r="E7" s="2"/>
      <c r="F7" s="2"/>
      <c r="G7" s="2">
        <v>4055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B8" s="1" t="s">
        <v>83</v>
      </c>
      <c r="C8" s="5">
        <f t="shared" ref="C8:F8" si="0">+SUM(C3:C7)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>+SUM(G3:G7)</f>
        <v>17624</v>
      </c>
      <c r="H8" s="5">
        <f t="shared" ref="H8:J8" si="1">+SUM(H3:H7)</f>
        <v>0</v>
      </c>
      <c r="I8" s="5">
        <f t="shared" si="1"/>
        <v>0</v>
      </c>
      <c r="J8" s="5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B10" t="s">
        <v>20</v>
      </c>
      <c r="C10" s="2">
        <v>2875</v>
      </c>
      <c r="D10" s="2"/>
      <c r="E10" s="2"/>
      <c r="F10" s="2"/>
      <c r="G10" s="2">
        <v>3079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B11" t="s">
        <v>21</v>
      </c>
      <c r="C11" s="2">
        <v>2321</v>
      </c>
      <c r="D11" s="2"/>
      <c r="E11" s="2"/>
      <c r="F11" s="2"/>
      <c r="G11" s="2">
        <v>2548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B12" t="s">
        <v>88</v>
      </c>
      <c r="C12" s="2">
        <v>768</v>
      </c>
      <c r="D12" s="2"/>
      <c r="E12" s="2"/>
      <c r="F12" s="2"/>
      <c r="G12" s="2">
        <v>852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B13" t="s">
        <v>89</v>
      </c>
      <c r="C13" s="2">
        <v>371</v>
      </c>
      <c r="D13" s="2"/>
      <c r="E13" s="2"/>
      <c r="F13" s="2"/>
      <c r="G13" s="2">
        <v>369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B14" t="s">
        <v>17</v>
      </c>
      <c r="C14" s="2">
        <v>3080</v>
      </c>
      <c r="D14" s="2"/>
      <c r="E14" s="2"/>
      <c r="F14" s="2"/>
      <c r="G14" s="2">
        <v>3236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B15" t="s">
        <v>69</v>
      </c>
      <c r="C15" s="2">
        <v>3255</v>
      </c>
      <c r="D15" s="2"/>
      <c r="E15" s="2"/>
      <c r="F15" s="2"/>
      <c r="G15" s="2">
        <v>3612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B16" s="1" t="s">
        <v>19</v>
      </c>
      <c r="C16" s="5">
        <f t="shared" ref="C16:F16" si="2">+SUM(C14:C15)</f>
        <v>6335</v>
      </c>
      <c r="D16" s="5">
        <f t="shared" si="2"/>
        <v>0</v>
      </c>
      <c r="E16" s="5">
        <f t="shared" si="2"/>
        <v>0</v>
      </c>
      <c r="F16" s="5">
        <f t="shared" si="2"/>
        <v>0</v>
      </c>
      <c r="G16" s="5">
        <f>+SUM(G14:G15)</f>
        <v>6848</v>
      </c>
      <c r="H16" s="5">
        <f t="shared" ref="H16:J16" si="3">+SUM(H14:H15)</f>
        <v>0</v>
      </c>
      <c r="I16" s="5">
        <f t="shared" si="3"/>
        <v>0</v>
      </c>
      <c r="J16" s="5">
        <f t="shared" si="3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2:3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2:35" x14ac:dyDescent="0.25">
      <c r="B18" t="s">
        <v>90</v>
      </c>
      <c r="C18" s="2"/>
      <c r="D18" s="2"/>
      <c r="E18" s="2"/>
      <c r="F18" s="2"/>
      <c r="G18" s="2" t="e">
        <f>+G8/C8-1</f>
        <v>#DIV/0!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2:35" x14ac:dyDescent="0.25">
      <c r="B19" t="s">
        <v>91</v>
      </c>
      <c r="C19" s="2"/>
      <c r="D19" s="2"/>
      <c r="E19" s="2"/>
      <c r="F19" s="2"/>
      <c r="G19" s="6">
        <f>+G10/C10-1</f>
        <v>7.0956521739130363E-2</v>
      </c>
      <c r="H19" s="6" t="e">
        <f t="shared" ref="H19:J22" si="4">+H10/D10-1</f>
        <v>#DIV/0!</v>
      </c>
      <c r="I19" s="6" t="e">
        <f t="shared" si="4"/>
        <v>#DIV/0!</v>
      </c>
      <c r="J19" s="6" t="e">
        <f t="shared" si="4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2:35" x14ac:dyDescent="0.25">
      <c r="B20" t="s">
        <v>43</v>
      </c>
      <c r="C20" s="2"/>
      <c r="D20" s="2"/>
      <c r="E20" s="2"/>
      <c r="F20" s="2"/>
      <c r="G20" s="6">
        <f t="shared" ref="G20:G22" si="5">+G11/C11-1</f>
        <v>9.7802671262386953E-2</v>
      </c>
      <c r="H20" s="6" t="e">
        <f t="shared" si="4"/>
        <v>#DIV/0!</v>
      </c>
      <c r="I20" s="6" t="e">
        <f t="shared" si="4"/>
        <v>#DIV/0!</v>
      </c>
      <c r="J20" s="6" t="e">
        <f t="shared" si="4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2:35" x14ac:dyDescent="0.25">
      <c r="B21" t="s">
        <v>92</v>
      </c>
      <c r="C21" s="2"/>
      <c r="D21" s="2"/>
      <c r="E21" s="2"/>
      <c r="F21" s="2"/>
      <c r="G21" s="6">
        <f t="shared" si="5"/>
        <v>0.109375</v>
      </c>
      <c r="H21" s="6" t="e">
        <f t="shared" si="4"/>
        <v>#DIV/0!</v>
      </c>
      <c r="I21" s="6" t="e">
        <f t="shared" si="4"/>
        <v>#DIV/0!</v>
      </c>
      <c r="J21" s="6" t="e">
        <f t="shared" si="4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2:35" x14ac:dyDescent="0.25">
      <c r="B22" t="s">
        <v>93</v>
      </c>
      <c r="C22" s="2"/>
      <c r="D22" s="2"/>
      <c r="E22" s="2"/>
      <c r="F22" s="2"/>
      <c r="G22" s="6">
        <f t="shared" si="5"/>
        <v>-5.3908355795148077E-3</v>
      </c>
      <c r="H22" s="6" t="e">
        <f t="shared" si="4"/>
        <v>#DIV/0!</v>
      </c>
      <c r="I22" s="6" t="e">
        <f t="shared" si="4"/>
        <v>#DIV/0!</v>
      </c>
      <c r="J22" s="6" t="e">
        <f t="shared" si="4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2:35" x14ac:dyDescent="0.25">
      <c r="B23" s="1" t="s">
        <v>48</v>
      </c>
      <c r="C23" s="2"/>
      <c r="D23" s="2"/>
      <c r="E23" s="2"/>
      <c r="F23" s="2"/>
      <c r="G23" s="6">
        <f>+G16/C16-1</f>
        <v>8.0978689818468785E-2</v>
      </c>
      <c r="H23" s="6" t="e">
        <f t="shared" ref="H23:J23" si="6">+H16/D16-1</f>
        <v>#DIV/0!</v>
      </c>
      <c r="I23" s="6" t="e">
        <f t="shared" si="6"/>
        <v>#DIV/0!</v>
      </c>
      <c r="J23" s="6" t="e">
        <f t="shared" si="6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2:3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2:3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2:3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2:3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2:3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2:3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2:3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2:3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2:3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3:3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3:3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3:3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3:3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3:3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3:3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3:3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3:3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3:3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3:3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3:3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3:3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3:3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3:3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3:3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3:3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3:3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3:3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3:3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3:3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3:3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3:3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3:3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3:3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3:3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3:3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3:3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3:3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3:3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3:3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3:3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3:3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3:3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3:3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3:3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3:3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3:3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3:3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3:3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3:3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3:3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3:3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3:3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3:3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3:3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3:3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3:3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3:3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3:3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3:3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3:3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3:3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3:3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3:3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3:3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3:3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3:3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3:3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3:3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3:3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3:3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3:3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3:3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3:3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3:3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3:3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3:3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3:3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3:3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3:3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3:3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3:3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3:3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3:3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3:3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3:3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3:3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3:3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3:3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3:3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3:3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3:3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3:3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3:3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3:3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3:3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3:3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3:3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3:3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3:3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3:3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3:3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3:3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3:3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3:3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3:3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3:3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3:3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3:3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3:3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3:3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3:3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3:3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3:3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3:3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3:3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3:3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3:3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3:3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3:3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3:3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3:3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3:3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3:3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3:3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3:3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3:3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3:3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3:3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3:3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3:3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3:3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3:3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3:3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3:3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3:3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3:3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3:3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3:3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3:3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3:3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3:3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3:3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3:3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3:3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3:3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3:3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3:3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3:3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3:3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3:3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3:3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3:3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3:3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3:3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3:3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3:3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3:3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3:3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3:3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3:3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3:3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3:3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3:3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3:3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3:3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3:3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3:3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3:3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3:3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3:3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3:3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3:3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3:3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3:3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3:3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3:3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3:3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3:3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3:3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3:3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3:3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3:3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3:3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3:3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3:3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3:3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3:3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3:3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3:3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3:3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3:3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3:3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3:3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3:3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3:3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3:3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3:3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3:3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3:3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3:3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3:3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3:3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3:3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3:3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3:3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3:3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3:3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3:3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3:3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3:3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3:3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3:3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3:3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3:3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3:3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3:3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3:3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3:3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3:3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3:3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3:3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3:3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3:3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3:3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3:3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3:3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3:3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3:3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3:3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3:3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3:3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3:3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3:3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3:3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3:3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3:3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3:3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3:3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3:3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3:3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3:3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3:3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3:3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3:3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3:3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3:3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3:3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3:3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3:3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3:3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3:3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3:3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3:3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3:3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3:3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3:3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3:3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3:3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3:3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3:3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3:3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3:3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3:3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3:3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3:3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3:3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3:3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3:3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3:3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3:3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3:3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3:3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3:3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3:3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3:3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3:3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3:3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3:3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3:3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3:3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3:3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3:3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3:3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3:3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3:3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3:3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3:3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3:3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3:3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3:3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3:3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3:3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3:3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3:3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3:3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3:3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3:3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3:3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3:3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3:3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3:3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3:3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3:3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3:3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3:3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3:3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3:3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3:3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3:3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3:3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3:3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3:3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3:3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3:3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3:3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3:3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3:3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3:3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3:3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3:3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3:3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3:3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3:3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3:3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3:3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3:3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3:3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3:3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3:3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3:3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3:3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</sheetData>
  <hyperlinks>
    <hyperlink ref="A1" location="Main!A1" display="Main" xr:uid="{982E5774-6AA7-4EDF-8C69-FA1BFDAFE6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2025-02-03T16:06:31Z</dcterms:created>
  <dcterms:modified xsi:type="dcterms:W3CDTF">2025-09-02T12:41:34Z</dcterms:modified>
</cp:coreProperties>
</file>