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205DFF7-EBDF-4EEE-8A8C-C046CE0D252B}" xr6:coauthVersionLast="47" xr6:coauthVersionMax="47" xr10:uidLastSave="{00000000-0000-0000-0000-000000000000}"/>
  <bookViews>
    <workbookView xWindow="-120" yWindow="-120" windowWidth="38640" windowHeight="21060" activeTab="1" xr2:uid="{A92ECB89-E878-4F1D-A3EF-13E90C4A413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9" i="2" l="1"/>
  <c r="P49" i="2"/>
  <c r="O49" i="2"/>
  <c r="N49" i="2"/>
  <c r="M49" i="2"/>
  <c r="L49" i="2"/>
  <c r="Q49" i="2"/>
  <c r="R48" i="2"/>
  <c r="P48" i="2"/>
  <c r="O48" i="2"/>
  <c r="N48" i="2"/>
  <c r="M48" i="2"/>
  <c r="L48" i="2"/>
  <c r="Q48" i="2"/>
  <c r="R47" i="2"/>
  <c r="P47" i="2"/>
  <c r="O47" i="2"/>
  <c r="N47" i="2"/>
  <c r="M47" i="2"/>
  <c r="L47" i="2"/>
  <c r="Q47" i="2"/>
  <c r="R46" i="2"/>
  <c r="R45" i="2"/>
  <c r="R44" i="2"/>
  <c r="R43" i="2"/>
  <c r="R42" i="2"/>
  <c r="R41" i="2"/>
  <c r="R40" i="2"/>
  <c r="R39" i="2"/>
  <c r="R38" i="2"/>
  <c r="P46" i="2"/>
  <c r="O46" i="2"/>
  <c r="N46" i="2"/>
  <c r="M46" i="2"/>
  <c r="L46" i="2"/>
  <c r="P45" i="2"/>
  <c r="O45" i="2"/>
  <c r="N45" i="2"/>
  <c r="M45" i="2"/>
  <c r="L45" i="2"/>
  <c r="P44" i="2"/>
  <c r="O44" i="2"/>
  <c r="N44" i="2"/>
  <c r="M44" i="2"/>
  <c r="L44" i="2"/>
  <c r="P43" i="2"/>
  <c r="O43" i="2"/>
  <c r="N43" i="2"/>
  <c r="M43" i="2"/>
  <c r="L43" i="2"/>
  <c r="P42" i="2"/>
  <c r="O42" i="2"/>
  <c r="N42" i="2"/>
  <c r="M42" i="2"/>
  <c r="L42" i="2"/>
  <c r="P41" i="2"/>
  <c r="O41" i="2"/>
  <c r="N41" i="2"/>
  <c r="M41" i="2"/>
  <c r="L41" i="2"/>
  <c r="P40" i="2"/>
  <c r="O40" i="2"/>
  <c r="N40" i="2"/>
  <c r="M40" i="2"/>
  <c r="L40" i="2"/>
  <c r="P39" i="2"/>
  <c r="O39" i="2"/>
  <c r="N39" i="2"/>
  <c r="M39" i="2"/>
  <c r="L39" i="2"/>
  <c r="Q46" i="2"/>
  <c r="Q45" i="2"/>
  <c r="Q44" i="2"/>
  <c r="Q43" i="2"/>
  <c r="Q42" i="2"/>
  <c r="Q41" i="2"/>
  <c r="Q40" i="2"/>
  <c r="Q39" i="2"/>
  <c r="P38" i="2"/>
  <c r="O38" i="2"/>
  <c r="N38" i="2"/>
  <c r="M38" i="2"/>
  <c r="L38" i="2"/>
  <c r="Q38" i="2"/>
  <c r="O28" i="2"/>
  <c r="R33" i="2"/>
  <c r="P33" i="2"/>
  <c r="N33" i="2"/>
  <c r="M33" i="2"/>
  <c r="L33" i="2"/>
  <c r="R31" i="2"/>
  <c r="P31" i="2"/>
  <c r="N31" i="2"/>
  <c r="M31" i="2"/>
  <c r="L31" i="2"/>
  <c r="R29" i="2"/>
  <c r="P29" i="2"/>
  <c r="N29" i="2"/>
  <c r="M29" i="2"/>
  <c r="L29" i="2"/>
  <c r="R25" i="2"/>
  <c r="P25" i="2"/>
  <c r="O25" i="2"/>
  <c r="O29" i="2" s="1"/>
  <c r="O31" i="2" s="1"/>
  <c r="O33" i="2" s="1"/>
  <c r="O35" i="2" s="1"/>
  <c r="N25" i="2"/>
  <c r="M25" i="2"/>
  <c r="L25" i="2"/>
  <c r="R15" i="2"/>
  <c r="P15" i="2"/>
  <c r="O15" i="2"/>
  <c r="N15" i="2"/>
  <c r="M15" i="2"/>
  <c r="L15" i="2"/>
  <c r="R35" i="2"/>
  <c r="P35" i="2"/>
  <c r="N35" i="2"/>
  <c r="M35" i="2"/>
  <c r="L35" i="2"/>
  <c r="Q25" i="2"/>
  <c r="Q29" i="2" s="1"/>
  <c r="Q31" i="2" s="1"/>
  <c r="Q33" i="2" s="1"/>
  <c r="Q35" i="2" s="1"/>
  <c r="Q15" i="2"/>
  <c r="I7" i="1"/>
  <c r="I6" i="1"/>
  <c r="I5" i="1"/>
  <c r="R4" i="2"/>
  <c r="P4" i="2"/>
  <c r="O4" i="2"/>
  <c r="N4" i="2"/>
  <c r="M4" i="2"/>
  <c r="L4" i="2"/>
  <c r="Q4" i="2"/>
  <c r="I4" i="1"/>
  <c r="I3" i="1"/>
</calcChain>
</file>

<file path=xl/sharedStrings.xml><?xml version="1.0" encoding="utf-8"?>
<sst xmlns="http://schemas.openxmlformats.org/spreadsheetml/2006/main" count="73" uniqueCount="68">
  <si>
    <t>Expedia Group</t>
  </si>
  <si>
    <t>EXPE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</si>
  <si>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</si>
  <si>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</si>
  <si>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</si>
  <si>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</si>
  <si>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</si>
  <si>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</si>
  <si>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</si>
  <si>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</si>
  <si>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Q424</t>
  </si>
  <si>
    <t>Main</t>
  </si>
  <si>
    <t>Q123</t>
  </si>
  <si>
    <t>Q223</t>
  </si>
  <si>
    <t>Q323</t>
  </si>
  <si>
    <t>Q423</t>
  </si>
  <si>
    <t>Q124</t>
  </si>
  <si>
    <t>Q224</t>
  </si>
  <si>
    <t>Q324</t>
  </si>
  <si>
    <t>FY19</t>
  </si>
  <si>
    <t>FY20</t>
  </si>
  <si>
    <t>FY21</t>
  </si>
  <si>
    <t>FY22</t>
  </si>
  <si>
    <t>FY23</t>
  </si>
  <si>
    <t>FY24</t>
  </si>
  <si>
    <t>FY25</t>
  </si>
  <si>
    <t>Revenue</t>
  </si>
  <si>
    <t>Gross Bookings</t>
  </si>
  <si>
    <t xml:space="preserve">Revenue Margin </t>
  </si>
  <si>
    <t>B2C</t>
  </si>
  <si>
    <t>B2B</t>
  </si>
  <si>
    <t>Trivag (third party)</t>
  </si>
  <si>
    <t>Lodging</t>
  </si>
  <si>
    <t>Air</t>
  </si>
  <si>
    <t>Advertising and media</t>
  </si>
  <si>
    <t>Other</t>
  </si>
  <si>
    <t>Cost of Sales</t>
  </si>
  <si>
    <t>Gross Profit</t>
  </si>
  <si>
    <t>S&amp;M direct</t>
  </si>
  <si>
    <t>S&amp;M indirect</t>
  </si>
  <si>
    <t>Technology and content</t>
  </si>
  <si>
    <t>G&amp;A</t>
  </si>
  <si>
    <t>D&amp;A</t>
  </si>
  <si>
    <t>Impairment of goodwill</t>
  </si>
  <si>
    <t>Impairment of intangibles</t>
  </si>
  <si>
    <t>Legal reserves</t>
  </si>
  <si>
    <t>Restructuring charges</t>
  </si>
  <si>
    <t>Operating Income</t>
  </si>
  <si>
    <t>Interest Income</t>
  </si>
  <si>
    <t>Interest Expense</t>
  </si>
  <si>
    <t>Pretax Income</t>
  </si>
  <si>
    <t>Tax Expense</t>
  </si>
  <si>
    <t>Net Income</t>
  </si>
  <si>
    <t>Loss to minority interest</t>
  </si>
  <si>
    <t>EPS</t>
  </si>
  <si>
    <t>Net Income to Company</t>
  </si>
  <si>
    <t>Gross Booking Growth</t>
  </si>
  <si>
    <t>B2C Growth</t>
  </si>
  <si>
    <t>B2B Growth</t>
  </si>
  <si>
    <t>trivago Growth</t>
  </si>
  <si>
    <t>Lodging Growth</t>
  </si>
  <si>
    <t>Air Growth</t>
  </si>
  <si>
    <t>Advertising Growth</t>
  </si>
  <si>
    <t>Other Growth</t>
  </si>
  <si>
    <t>Revenue Growth</t>
  </si>
  <si>
    <t xml:space="preserve">Gross Margin 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</si>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</sst>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165" fontId="1" fillId="0" borderId="0" xfId="1" applyNumberFormat="1" applyFont="1"/>
    <xf numFmtId="3" fontId="4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.expediagroup.com/investors/investors-overview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66FE-438A-4BC7-A694-D1DB4D76DF27}">
  <dimension ref="A1:J7"/>
  <sheetViews>
    <sheetView zoomScale="200" zoomScaleNormal="200" workbookViewId="0">
      <selection activeCell="C15" sqref="C15"/>
    </sheetView>
  </sheetViews>
  <sheetFormatPr defaultRowHeight="12.75" x14ac:dyDescent="0.2"/>
  <cols>
    <col min="1" max="1" width="4.57031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2</v>
      </c>
      <c r="H2" s="2" t="s">
        <v>4</v>
      </c>
      <c r="I2" s="2">
        <v>195.81</v>
      </c>
    </row>
    <row r="3" spans="1:10" x14ac:dyDescent="0.2">
      <c r="H3" s="2" t="s">
        <v>5</v>
      </c>
      <c r="I3" s="3">
        <f>123.333622+5.523452</f>
        <v>128.85707400000001</v>
      </c>
      <c r="J3" s="4" t="s">
        <v>10</v>
      </c>
    </row>
    <row r="4" spans="1:10" x14ac:dyDescent="0.2">
      <c r="B4" s="2" t="s">
        <v>1</v>
      </c>
      <c r="H4" s="2" t="s">
        <v>6</v>
      </c>
      <c r="I4" s="3">
        <f>+I2*I3</f>
        <v>25231.503659940001</v>
      </c>
    </row>
    <row r="5" spans="1:10" x14ac:dyDescent="0.2">
      <c r="B5" s="5" t="s">
        <v>3</v>
      </c>
      <c r="H5" s="2" t="s">
        <v>7</v>
      </c>
      <c r="I5" s="3">
        <f>4183+1391+300</f>
        <v>5874</v>
      </c>
      <c r="J5" s="4" t="s">
        <v>10</v>
      </c>
    </row>
    <row r="6" spans="1:10" x14ac:dyDescent="0.2">
      <c r="H6" s="2" t="s">
        <v>8</v>
      </c>
      <c r="I6" s="3">
        <f>1043+5223</f>
        <v>6266</v>
      </c>
      <c r="J6" s="4" t="s">
        <v>10</v>
      </c>
    </row>
    <row r="7" spans="1:10" x14ac:dyDescent="0.2">
      <c r="H7" s="2" t="s">
        <v>9</v>
      </c>
      <c r="I7" s="3">
        <f>+I4+I6-I5</f>
        <v>25623.503659940001</v>
      </c>
    </row>
  </sheetData>
  <hyperlinks>
    <hyperlink ref="B5" r:id="rId1" xr:uid="{A8C1A092-7422-4A72-85B5-EF9C827E370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5A572-181E-4D5D-BB36-943DEE7363E8}">
  <dimension ref="A1:BM527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2.75" x14ac:dyDescent="0.2"/>
  <cols>
    <col min="1" max="1" width="5.42578125" style="2" bestFit="1" customWidth="1"/>
    <col min="2" max="2" width="27.28515625" style="2" customWidth="1"/>
    <col min="3" max="16384" width="9.140625" style="2"/>
  </cols>
  <sheetData>
    <row r="1" spans="1:65" x14ac:dyDescent="0.2">
      <c r="A1" s="5" t="s">
        <v>11</v>
      </c>
    </row>
    <row r="2" spans="1:65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10</v>
      </c>
      <c r="K2" s="4"/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4" t="s">
        <v>25</v>
      </c>
    </row>
    <row r="3" spans="1:65" x14ac:dyDescent="0.2">
      <c r="B3" s="2" t="s">
        <v>27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>
        <v>95049</v>
      </c>
      <c r="P3" s="3">
        <v>104079</v>
      </c>
      <c r="Q3" s="3">
        <v>110921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</row>
    <row r="4" spans="1:65" x14ac:dyDescent="0.2">
      <c r="B4" s="2" t="s">
        <v>28</v>
      </c>
      <c r="C4" s="3"/>
      <c r="D4" s="3"/>
      <c r="E4" s="3"/>
      <c r="F4" s="3"/>
      <c r="G4" s="3"/>
      <c r="H4" s="3"/>
      <c r="I4" s="3"/>
      <c r="J4" s="3"/>
      <c r="K4" s="3"/>
      <c r="L4" s="6" t="e">
        <f t="shared" ref="L4:P4" si="0">+L13/L3</f>
        <v>#DIV/0!</v>
      </c>
      <c r="M4" s="6" t="e">
        <f t="shared" si="0"/>
        <v>#DIV/0!</v>
      </c>
      <c r="N4" s="6" t="e">
        <f t="shared" si="0"/>
        <v>#DIV/0!</v>
      </c>
      <c r="O4" s="6">
        <f t="shared" si="0"/>
        <v>0.12274721459457753</v>
      </c>
      <c r="P4" s="6">
        <f t="shared" si="0"/>
        <v>0.12335821827650151</v>
      </c>
      <c r="Q4" s="6">
        <f>+Q13/Q3</f>
        <v>0.12343018905347049</v>
      </c>
      <c r="R4" s="6" t="e">
        <f>+R13/R3</f>
        <v>#DIV/0!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</row>
    <row r="5" spans="1:65" x14ac:dyDescent="0.2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</row>
    <row r="6" spans="1:65" x14ac:dyDescent="0.2">
      <c r="B6" s="2" t="s">
        <v>29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>
        <v>8741</v>
      </c>
      <c r="P6" s="3">
        <v>9113</v>
      </c>
      <c r="Q6" s="3">
        <v>9274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</row>
    <row r="7" spans="1:65" x14ac:dyDescent="0.2">
      <c r="B7" s="2" t="s">
        <v>30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>
        <v>2546</v>
      </c>
      <c r="P7" s="3">
        <v>3388</v>
      </c>
      <c r="Q7" s="3">
        <v>4102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</row>
    <row r="8" spans="1:65" x14ac:dyDescent="0.2">
      <c r="B8" s="2" t="s">
        <v>31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>
        <v>380</v>
      </c>
      <c r="P8" s="3">
        <v>338</v>
      </c>
      <c r="Q8" s="3">
        <v>315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</row>
    <row r="9" spans="1:65" x14ac:dyDescent="0.2">
      <c r="B9" s="2" t="s">
        <v>32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>
        <v>8905</v>
      </c>
      <c r="P9" s="3">
        <v>10264</v>
      </c>
      <c r="Q9" s="3">
        <v>10950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</row>
    <row r="10" spans="1:65" x14ac:dyDescent="0.2">
      <c r="B10" s="2" t="s">
        <v>33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>
        <v>362</v>
      </c>
      <c r="P10" s="3">
        <v>410</v>
      </c>
      <c r="Q10" s="3">
        <v>428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spans="1:65" x14ac:dyDescent="0.2">
      <c r="B11" s="2" t="s">
        <v>34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>
        <v>777</v>
      </c>
      <c r="P11" s="3">
        <v>821</v>
      </c>
      <c r="Q11" s="3">
        <v>954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</row>
    <row r="12" spans="1:65" x14ac:dyDescent="0.2">
      <c r="B12" s="2" t="s">
        <v>35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>
        <v>1623</v>
      </c>
      <c r="P12" s="3">
        <v>1344</v>
      </c>
      <c r="Q12" s="3">
        <v>1359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 spans="1:65" x14ac:dyDescent="0.2">
      <c r="B13" s="1" t="s">
        <v>26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>
        <v>11667</v>
      </c>
      <c r="P13" s="7">
        <v>12839</v>
      </c>
      <c r="Q13" s="7">
        <v>13691</v>
      </c>
      <c r="R13" s="7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spans="1:65" x14ac:dyDescent="0.2">
      <c r="B14" s="2" t="s">
        <v>36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>
        <v>1657</v>
      </c>
      <c r="P14" s="3">
        <v>1573</v>
      </c>
      <c r="Q14" s="3">
        <v>1443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spans="1:65" x14ac:dyDescent="0.2">
      <c r="B15" s="2" t="s">
        <v>37</v>
      </c>
      <c r="C15" s="3"/>
      <c r="D15" s="3"/>
      <c r="E15" s="3"/>
      <c r="F15" s="3"/>
      <c r="G15" s="3"/>
      <c r="H15" s="3"/>
      <c r="I15" s="3"/>
      <c r="J15" s="3"/>
      <c r="K15" s="3"/>
      <c r="L15" s="3">
        <f t="shared" ref="L15:P15" si="1">+L13-L14</f>
        <v>0</v>
      </c>
      <c r="M15" s="3">
        <f t="shared" si="1"/>
        <v>0</v>
      </c>
      <c r="N15" s="3">
        <f t="shared" si="1"/>
        <v>0</v>
      </c>
      <c r="O15" s="3">
        <f t="shared" si="1"/>
        <v>10010</v>
      </c>
      <c r="P15" s="3">
        <f t="shared" si="1"/>
        <v>11266</v>
      </c>
      <c r="Q15" s="3">
        <f>+Q13-Q14</f>
        <v>12248</v>
      </c>
      <c r="R15" s="3">
        <f t="shared" ref="R15" si="2">+R13-R14</f>
        <v>0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spans="1:65" x14ac:dyDescent="0.2">
      <c r="B16" s="2" t="s">
        <v>38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v>5428</v>
      </c>
      <c r="P16" s="3">
        <v>6107</v>
      </c>
      <c r="Q16" s="3">
        <v>6846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spans="2:65" x14ac:dyDescent="0.2">
      <c r="B17" s="2" t="s">
        <v>39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>
        <v>672</v>
      </c>
      <c r="P17" s="3">
        <v>756</v>
      </c>
      <c r="Q17" s="3">
        <v>781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spans="2:65" x14ac:dyDescent="0.2">
      <c r="B18" s="2" t="s">
        <v>40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>
        <v>1181</v>
      </c>
      <c r="P18" s="3">
        <v>1358</v>
      </c>
      <c r="Q18" s="3">
        <v>1314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spans="2:65" x14ac:dyDescent="0.2">
      <c r="B19" s="2" t="s">
        <v>41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>
        <v>748</v>
      </c>
      <c r="P19" s="3">
        <v>771</v>
      </c>
      <c r="Q19" s="3">
        <v>805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2:65" x14ac:dyDescent="0.2">
      <c r="B20" s="2" t="s">
        <v>42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792</v>
      </c>
      <c r="P20" s="3">
        <v>807</v>
      </c>
      <c r="Q20" s="3">
        <v>838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spans="2:65" x14ac:dyDescent="0.2">
      <c r="B21" s="2" t="s">
        <v>43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v>0</v>
      </c>
      <c r="P21" s="3">
        <v>297</v>
      </c>
      <c r="Q21" s="3">
        <v>0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spans="2:65" x14ac:dyDescent="0.2">
      <c r="B22" s="2" t="s">
        <v>44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>
        <v>81</v>
      </c>
      <c r="P22" s="3">
        <v>129</v>
      </c>
      <c r="Q22" s="3">
        <v>147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spans="2:65" x14ac:dyDescent="0.2">
      <c r="B23" s="2" t="s">
        <v>45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>
        <v>23</v>
      </c>
      <c r="P23" s="3">
        <v>8</v>
      </c>
      <c r="Q23" s="3">
        <v>118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spans="2:65" x14ac:dyDescent="0.2">
      <c r="B24" s="2" t="s">
        <v>46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>
        <v>0</v>
      </c>
      <c r="P24" s="3">
        <v>0</v>
      </c>
      <c r="Q24" s="3">
        <v>80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 spans="2:65" x14ac:dyDescent="0.2">
      <c r="B25" s="2" t="s">
        <v>47</v>
      </c>
      <c r="C25" s="3"/>
      <c r="D25" s="3"/>
      <c r="E25" s="3"/>
      <c r="F25" s="3"/>
      <c r="G25" s="3"/>
      <c r="H25" s="3"/>
      <c r="I25" s="3"/>
      <c r="J25" s="3"/>
      <c r="K25" s="3"/>
      <c r="L25" s="3">
        <f t="shared" ref="L25:P25" si="3">+L15-SUM(L16:L24)</f>
        <v>0</v>
      </c>
      <c r="M25" s="3">
        <f t="shared" si="3"/>
        <v>0</v>
      </c>
      <c r="N25" s="3">
        <f t="shared" si="3"/>
        <v>0</v>
      </c>
      <c r="O25" s="3">
        <f t="shared" si="3"/>
        <v>1085</v>
      </c>
      <c r="P25" s="3">
        <f t="shared" si="3"/>
        <v>1033</v>
      </c>
      <c r="Q25" s="3">
        <f>+Q15-SUM(Q16:Q24)</f>
        <v>1319</v>
      </c>
      <c r="R25" s="3">
        <f t="shared" ref="R25" si="4">+R15-SUM(R16:R24)</f>
        <v>0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spans="2:65" x14ac:dyDescent="0.2">
      <c r="B26" s="2" t="s">
        <v>48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>
        <v>60</v>
      </c>
      <c r="P26" s="3">
        <v>207</v>
      </c>
      <c r="Q26" s="3">
        <v>235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2:65" x14ac:dyDescent="0.2">
      <c r="B27" s="2" t="s">
        <v>49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>
        <v>277</v>
      </c>
      <c r="P27" s="3">
        <v>245</v>
      </c>
      <c r="Q27" s="3">
        <v>246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spans="2:65" x14ac:dyDescent="0.2"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>
        <f>49-379</f>
        <v>-330</v>
      </c>
      <c r="P28" s="3">
        <v>23</v>
      </c>
      <c r="Q28" s="3">
        <v>234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spans="2:65" x14ac:dyDescent="0.2">
      <c r="B29" s="2" t="s">
        <v>50</v>
      </c>
      <c r="C29" s="3"/>
      <c r="D29" s="3"/>
      <c r="E29" s="3"/>
      <c r="F29" s="3"/>
      <c r="G29" s="3"/>
      <c r="H29" s="3"/>
      <c r="I29" s="3"/>
      <c r="J29" s="3"/>
      <c r="K29" s="3"/>
      <c r="L29" s="3">
        <f t="shared" ref="L29:P29" si="5">+L25-L27+L26+L28</f>
        <v>0</v>
      </c>
      <c r="M29" s="3">
        <f t="shared" si="5"/>
        <v>0</v>
      </c>
      <c r="N29" s="3">
        <f t="shared" si="5"/>
        <v>0</v>
      </c>
      <c r="O29" s="3">
        <f t="shared" si="5"/>
        <v>538</v>
      </c>
      <c r="P29" s="3">
        <f t="shared" si="5"/>
        <v>1018</v>
      </c>
      <c r="Q29" s="3">
        <f>+Q25-Q27+Q26+Q28</f>
        <v>1542</v>
      </c>
      <c r="R29" s="3">
        <f t="shared" ref="R29" si="6">+R25-R27+R26+R28</f>
        <v>0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spans="2:65" x14ac:dyDescent="0.2">
      <c r="B30" s="2" t="s">
        <v>51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>
        <v>195</v>
      </c>
      <c r="P30" s="3">
        <v>330</v>
      </c>
      <c r="Q30" s="3">
        <v>318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spans="2:65" x14ac:dyDescent="0.2">
      <c r="B31" s="2" t="s">
        <v>52</v>
      </c>
      <c r="C31" s="3"/>
      <c r="D31" s="3"/>
      <c r="E31" s="3"/>
      <c r="F31" s="3"/>
      <c r="G31" s="3"/>
      <c r="H31" s="3"/>
      <c r="I31" s="3"/>
      <c r="J31" s="3"/>
      <c r="K31" s="3"/>
      <c r="L31" s="3">
        <f t="shared" ref="L31:P31" si="7">+L29-L30</f>
        <v>0</v>
      </c>
      <c r="M31" s="3">
        <f t="shared" si="7"/>
        <v>0</v>
      </c>
      <c r="N31" s="3">
        <f t="shared" si="7"/>
        <v>0</v>
      </c>
      <c r="O31" s="3">
        <f t="shared" si="7"/>
        <v>343</v>
      </c>
      <c r="P31" s="3">
        <f t="shared" si="7"/>
        <v>688</v>
      </c>
      <c r="Q31" s="3">
        <f>+Q29-Q30</f>
        <v>1224</v>
      </c>
      <c r="R31" s="3">
        <f t="shared" ref="R31" si="8">+R29-R30</f>
        <v>0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spans="2:65" x14ac:dyDescent="0.2">
      <c r="B32" s="2" t="s">
        <v>53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>
        <v>9</v>
      </c>
      <c r="P32" s="3">
        <v>109</v>
      </c>
      <c r="Q32" s="3">
        <v>10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spans="2:65" x14ac:dyDescent="0.2">
      <c r="B33" s="2" t="s">
        <v>55</v>
      </c>
      <c r="C33" s="3"/>
      <c r="D33" s="3"/>
      <c r="E33" s="3"/>
      <c r="F33" s="3"/>
      <c r="G33" s="3"/>
      <c r="H33" s="3"/>
      <c r="I33" s="3"/>
      <c r="J33" s="3"/>
      <c r="K33" s="3"/>
      <c r="L33" s="3">
        <f t="shared" ref="L33:P33" si="9">+L31+L32</f>
        <v>0</v>
      </c>
      <c r="M33" s="3">
        <f t="shared" si="9"/>
        <v>0</v>
      </c>
      <c r="N33" s="3">
        <f t="shared" si="9"/>
        <v>0</v>
      </c>
      <c r="O33" s="3">
        <f t="shared" si="9"/>
        <v>352</v>
      </c>
      <c r="P33" s="3">
        <f t="shared" si="9"/>
        <v>797</v>
      </c>
      <c r="Q33" s="3">
        <f>+Q31+Q32</f>
        <v>1234</v>
      </c>
      <c r="R33" s="3">
        <f t="shared" ref="R33" si="10">+R31+R32</f>
        <v>0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spans="2:65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spans="2:65" x14ac:dyDescent="0.2">
      <c r="B35" s="2" t="s">
        <v>54</v>
      </c>
      <c r="C35" s="3"/>
      <c r="D35" s="3"/>
      <c r="E35" s="3"/>
      <c r="F35" s="3"/>
      <c r="G35" s="3"/>
      <c r="H35" s="3"/>
      <c r="I35" s="3"/>
      <c r="J35" s="3"/>
      <c r="K35" s="3"/>
      <c r="L35" s="8" t="e">
        <f t="shared" ref="L35:P35" si="11">+L33/L36</f>
        <v>#DIV/0!</v>
      </c>
      <c r="M35" s="8" t="e">
        <f t="shared" si="11"/>
        <v>#DIV/0!</v>
      </c>
      <c r="N35" s="8" t="e">
        <f t="shared" si="11"/>
        <v>#DIV/0!</v>
      </c>
      <c r="O35" s="8">
        <f t="shared" si="11"/>
        <v>2.2467320261437909</v>
      </c>
      <c r="P35" s="8">
        <f t="shared" si="11"/>
        <v>5.4978029482571893</v>
      </c>
      <c r="Q35" s="8">
        <f>+Q33/Q36</f>
        <v>9.3888855073345923</v>
      </c>
      <c r="R35" s="8" t="e">
        <f t="shared" ref="R35" si="12">+R33/R36</f>
        <v>#DIV/0!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 spans="2:65" x14ac:dyDescent="0.2">
      <c r="B36" s="2" t="s">
        <v>5</v>
      </c>
      <c r="C36" s="3"/>
      <c r="D36" s="3"/>
      <c r="E36" s="3"/>
      <c r="F36" s="3"/>
      <c r="G36" s="3"/>
      <c r="H36" s="3"/>
      <c r="I36" s="3"/>
      <c r="J36" s="3"/>
      <c r="K36" s="3"/>
      <c r="L36" s="9"/>
      <c r="M36" s="9"/>
      <c r="N36" s="9"/>
      <c r="O36" s="9">
        <v>156.672</v>
      </c>
      <c r="P36" s="9">
        <v>144.96700000000001</v>
      </c>
      <c r="Q36" s="9">
        <v>131.43199999999999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</row>
    <row r="37" spans="2:65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</row>
    <row r="38" spans="2:65" x14ac:dyDescent="0.2">
      <c r="B38" s="2" t="s">
        <v>56</v>
      </c>
      <c r="C38" s="3"/>
      <c r="D38" s="3"/>
      <c r="E38" s="3"/>
      <c r="F38" s="3"/>
      <c r="G38" s="3"/>
      <c r="H38" s="3"/>
      <c r="I38" s="3"/>
      <c r="J38" s="3"/>
      <c r="K38" s="3"/>
      <c r="L38" s="10" t="e">
        <f t="shared" ref="L38:P38" si="13">+L3/K3-1</f>
        <v>#DIV/0!</v>
      </c>
      <c r="M38" s="10" t="e">
        <f t="shared" si="13"/>
        <v>#DIV/0!</v>
      </c>
      <c r="N38" s="10" t="e">
        <f t="shared" si="13"/>
        <v>#DIV/0!</v>
      </c>
      <c r="O38" s="10" t="e">
        <f t="shared" si="13"/>
        <v>#DIV/0!</v>
      </c>
      <c r="P38" s="10">
        <f t="shared" si="13"/>
        <v>9.5003629706782888E-2</v>
      </c>
      <c r="Q38" s="10">
        <f>+Q3/P3-1</f>
        <v>6.5738525543097115E-2</v>
      </c>
      <c r="R38" s="10">
        <f>+R3/Q3-1</f>
        <v>-1</v>
      </c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</row>
    <row r="39" spans="2:65" x14ac:dyDescent="0.2">
      <c r="B39" s="2" t="s">
        <v>57</v>
      </c>
      <c r="C39" s="3"/>
      <c r="D39" s="3"/>
      <c r="E39" s="3"/>
      <c r="F39" s="3"/>
      <c r="G39" s="3"/>
      <c r="H39" s="3"/>
      <c r="I39" s="3"/>
      <c r="J39" s="3"/>
      <c r="K39" s="3"/>
      <c r="L39" s="10" t="e">
        <f t="shared" ref="L39:P46" si="14">+L6/K6-1</f>
        <v>#DIV/0!</v>
      </c>
      <c r="M39" s="10" t="e">
        <f t="shared" si="14"/>
        <v>#DIV/0!</v>
      </c>
      <c r="N39" s="10" t="e">
        <f t="shared" si="14"/>
        <v>#DIV/0!</v>
      </c>
      <c r="O39" s="10" t="e">
        <f t="shared" si="14"/>
        <v>#DIV/0!</v>
      </c>
      <c r="P39" s="10">
        <f t="shared" si="14"/>
        <v>4.2558059718567742E-2</v>
      </c>
      <c r="Q39" s="10">
        <f>+Q6/P6-1</f>
        <v>1.7667069022275772E-2</v>
      </c>
      <c r="R39" s="10">
        <f>+R6/Q6-1</f>
        <v>-1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 spans="2:65" x14ac:dyDescent="0.2">
      <c r="B40" s="2" t="s">
        <v>58</v>
      </c>
      <c r="C40" s="3"/>
      <c r="D40" s="3"/>
      <c r="E40" s="3"/>
      <c r="F40" s="3"/>
      <c r="G40" s="3"/>
      <c r="H40" s="3"/>
      <c r="I40" s="3"/>
      <c r="J40" s="3"/>
      <c r="K40" s="3"/>
      <c r="L40" s="10" t="e">
        <f t="shared" si="14"/>
        <v>#DIV/0!</v>
      </c>
      <c r="M40" s="10" t="e">
        <f t="shared" si="14"/>
        <v>#DIV/0!</v>
      </c>
      <c r="N40" s="10" t="e">
        <f t="shared" si="14"/>
        <v>#DIV/0!</v>
      </c>
      <c r="O40" s="10" t="e">
        <f t="shared" si="14"/>
        <v>#DIV/0!</v>
      </c>
      <c r="P40" s="10">
        <f t="shared" si="14"/>
        <v>0.3307148468185388</v>
      </c>
      <c r="Q40" s="10">
        <f t="shared" ref="Q40:R46" si="15">+Q7/P7-1</f>
        <v>0.21074380165289264</v>
      </c>
      <c r="R40" s="10">
        <f t="shared" si="15"/>
        <v>-1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</row>
    <row r="41" spans="2:65" x14ac:dyDescent="0.2">
      <c r="B41" s="2" t="s">
        <v>59</v>
      </c>
      <c r="C41" s="3"/>
      <c r="D41" s="3"/>
      <c r="E41" s="3"/>
      <c r="F41" s="3"/>
      <c r="G41" s="3"/>
      <c r="H41" s="3"/>
      <c r="I41" s="3"/>
      <c r="J41" s="3"/>
      <c r="K41" s="3"/>
      <c r="L41" s="10" t="e">
        <f t="shared" si="14"/>
        <v>#DIV/0!</v>
      </c>
      <c r="M41" s="10" t="e">
        <f t="shared" si="14"/>
        <v>#DIV/0!</v>
      </c>
      <c r="N41" s="10" t="e">
        <f t="shared" si="14"/>
        <v>#DIV/0!</v>
      </c>
      <c r="O41" s="10" t="e">
        <f t="shared" si="14"/>
        <v>#DIV/0!</v>
      </c>
      <c r="P41" s="10">
        <f t="shared" si="14"/>
        <v>-0.11052631578947369</v>
      </c>
      <c r="Q41" s="10">
        <f t="shared" si="15"/>
        <v>-6.8047337278106523E-2</v>
      </c>
      <c r="R41" s="10">
        <f t="shared" si="15"/>
        <v>-1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</row>
    <row r="42" spans="2:65" x14ac:dyDescent="0.2">
      <c r="B42" s="2" t="s">
        <v>60</v>
      </c>
      <c r="C42" s="3"/>
      <c r="D42" s="3"/>
      <c r="E42" s="3"/>
      <c r="F42" s="3"/>
      <c r="G42" s="3"/>
      <c r="H42" s="3"/>
      <c r="I42" s="3"/>
      <c r="J42" s="3"/>
      <c r="K42" s="3"/>
      <c r="L42" s="10" t="e">
        <f t="shared" si="14"/>
        <v>#DIV/0!</v>
      </c>
      <c r="M42" s="10" t="e">
        <f t="shared" si="14"/>
        <v>#DIV/0!</v>
      </c>
      <c r="N42" s="10" t="e">
        <f t="shared" si="14"/>
        <v>#DIV/0!</v>
      </c>
      <c r="O42" s="10" t="e">
        <f t="shared" si="14"/>
        <v>#DIV/0!</v>
      </c>
      <c r="P42" s="10">
        <f t="shared" si="14"/>
        <v>0.15261089275687811</v>
      </c>
      <c r="Q42" s="10">
        <f t="shared" si="15"/>
        <v>6.6835541699142631E-2</v>
      </c>
      <c r="R42" s="10">
        <f t="shared" si="15"/>
        <v>-1</v>
      </c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</row>
    <row r="43" spans="2:65" x14ac:dyDescent="0.2">
      <c r="B43" s="2" t="s">
        <v>61</v>
      </c>
      <c r="C43" s="3"/>
      <c r="D43" s="3"/>
      <c r="E43" s="3"/>
      <c r="F43" s="3"/>
      <c r="G43" s="3"/>
      <c r="H43" s="3"/>
      <c r="I43" s="3"/>
      <c r="J43" s="3"/>
      <c r="K43" s="3"/>
      <c r="L43" s="10" t="e">
        <f t="shared" si="14"/>
        <v>#DIV/0!</v>
      </c>
      <c r="M43" s="10" t="e">
        <f t="shared" si="14"/>
        <v>#DIV/0!</v>
      </c>
      <c r="N43" s="10" t="e">
        <f t="shared" si="14"/>
        <v>#DIV/0!</v>
      </c>
      <c r="O43" s="10" t="e">
        <f t="shared" si="14"/>
        <v>#DIV/0!</v>
      </c>
      <c r="P43" s="10">
        <f t="shared" si="14"/>
        <v>0.13259668508287303</v>
      </c>
      <c r="Q43" s="10">
        <f t="shared" si="15"/>
        <v>4.3902439024390283E-2</v>
      </c>
      <c r="R43" s="10">
        <f t="shared" si="15"/>
        <v>-1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</row>
    <row r="44" spans="2:65" x14ac:dyDescent="0.2">
      <c r="B44" s="2" t="s">
        <v>62</v>
      </c>
      <c r="C44" s="3"/>
      <c r="D44" s="3"/>
      <c r="E44" s="3"/>
      <c r="F44" s="3"/>
      <c r="G44" s="3"/>
      <c r="H44" s="3"/>
      <c r="I44" s="3"/>
      <c r="J44" s="3"/>
      <c r="K44" s="3"/>
      <c r="L44" s="10" t="e">
        <f t="shared" si="14"/>
        <v>#DIV/0!</v>
      </c>
      <c r="M44" s="10" t="e">
        <f t="shared" si="14"/>
        <v>#DIV/0!</v>
      </c>
      <c r="N44" s="10" t="e">
        <f t="shared" si="14"/>
        <v>#DIV/0!</v>
      </c>
      <c r="O44" s="10" t="e">
        <f t="shared" si="14"/>
        <v>#DIV/0!</v>
      </c>
      <c r="P44" s="10">
        <f t="shared" si="14"/>
        <v>5.6628056628056589E-2</v>
      </c>
      <c r="Q44" s="10">
        <f t="shared" si="15"/>
        <v>0.16199756394640685</v>
      </c>
      <c r="R44" s="10">
        <f t="shared" si="15"/>
        <v>-1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</row>
    <row r="45" spans="2:65" x14ac:dyDescent="0.2">
      <c r="B45" s="2" t="s">
        <v>63</v>
      </c>
      <c r="C45" s="3"/>
      <c r="D45" s="3"/>
      <c r="E45" s="3"/>
      <c r="F45" s="3"/>
      <c r="G45" s="3"/>
      <c r="H45" s="3"/>
      <c r="I45" s="3"/>
      <c r="J45" s="3"/>
      <c r="K45" s="3"/>
      <c r="L45" s="10" t="e">
        <f t="shared" si="14"/>
        <v>#DIV/0!</v>
      </c>
      <c r="M45" s="10" t="e">
        <f t="shared" si="14"/>
        <v>#DIV/0!</v>
      </c>
      <c r="N45" s="10" t="e">
        <f t="shared" si="14"/>
        <v>#DIV/0!</v>
      </c>
      <c r="O45" s="10" t="e">
        <f t="shared" si="14"/>
        <v>#DIV/0!</v>
      </c>
      <c r="P45" s="10">
        <f t="shared" si="14"/>
        <v>-0.17190388170055448</v>
      </c>
      <c r="Q45" s="10">
        <f t="shared" si="15"/>
        <v>1.1160714285714191E-2</v>
      </c>
      <c r="R45" s="10">
        <f t="shared" si="15"/>
        <v>-1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</row>
    <row r="46" spans="2:65" x14ac:dyDescent="0.2">
      <c r="B46" s="2" t="s">
        <v>64</v>
      </c>
      <c r="C46" s="3"/>
      <c r="D46" s="3"/>
      <c r="E46" s="3"/>
      <c r="F46" s="3"/>
      <c r="G46" s="3"/>
      <c r="H46" s="3"/>
      <c r="I46" s="3"/>
      <c r="J46" s="3"/>
      <c r="K46" s="3"/>
      <c r="L46" s="10" t="e">
        <f t="shared" si="14"/>
        <v>#DIV/0!</v>
      </c>
      <c r="M46" s="10" t="e">
        <f t="shared" si="14"/>
        <v>#DIV/0!</v>
      </c>
      <c r="N46" s="10" t="e">
        <f t="shared" si="14"/>
        <v>#DIV/0!</v>
      </c>
      <c r="O46" s="10" t="e">
        <f t="shared" si="14"/>
        <v>#DIV/0!</v>
      </c>
      <c r="P46" s="10">
        <f t="shared" si="14"/>
        <v>0.1004542727350648</v>
      </c>
      <c r="Q46" s="10">
        <f t="shared" si="15"/>
        <v>6.6360308435236437E-2</v>
      </c>
      <c r="R46" s="10">
        <f t="shared" si="15"/>
        <v>-1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</row>
    <row r="47" spans="2:65" x14ac:dyDescent="0.2">
      <c r="B47" s="2" t="s">
        <v>65</v>
      </c>
      <c r="C47" s="3"/>
      <c r="D47" s="3"/>
      <c r="E47" s="3"/>
      <c r="F47" s="3"/>
      <c r="G47" s="3"/>
      <c r="H47" s="3"/>
      <c r="I47" s="3"/>
      <c r="J47" s="3"/>
      <c r="K47" s="3"/>
      <c r="L47" s="10" t="e">
        <f t="shared" ref="L47:P47" si="16">+L15/L13</f>
        <v>#DIV/0!</v>
      </c>
      <c r="M47" s="10" t="e">
        <f t="shared" si="16"/>
        <v>#DIV/0!</v>
      </c>
      <c r="N47" s="10" t="e">
        <f t="shared" si="16"/>
        <v>#DIV/0!</v>
      </c>
      <c r="O47" s="10">
        <f t="shared" si="16"/>
        <v>0.85797548641467392</v>
      </c>
      <c r="P47" s="10">
        <f t="shared" si="16"/>
        <v>0.87748266998987456</v>
      </c>
      <c r="Q47" s="10">
        <f>+Q15/Q13</f>
        <v>0.894602293477467</v>
      </c>
      <c r="R47" s="10" t="e">
        <f t="shared" ref="R47" si="17">+R15/R13</f>
        <v>#DIV/0!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</row>
    <row r="48" spans="2:65" x14ac:dyDescent="0.2">
      <c r="B48" s="2" t="s">
        <v>66</v>
      </c>
      <c r="C48" s="3"/>
      <c r="D48" s="3"/>
      <c r="E48" s="3"/>
      <c r="F48" s="3"/>
      <c r="G48" s="3"/>
      <c r="H48" s="3"/>
      <c r="I48" s="3"/>
      <c r="J48" s="3"/>
      <c r="K48" s="3"/>
      <c r="L48" s="10" t="e">
        <f t="shared" ref="L48:P48" si="18">+L25/L13</f>
        <v>#DIV/0!</v>
      </c>
      <c r="M48" s="10" t="e">
        <f t="shared" si="18"/>
        <v>#DIV/0!</v>
      </c>
      <c r="N48" s="10" t="e">
        <f t="shared" si="18"/>
        <v>#DIV/0!</v>
      </c>
      <c r="O48" s="10">
        <f t="shared" si="18"/>
        <v>9.2997342933059057E-2</v>
      </c>
      <c r="P48" s="10">
        <f t="shared" si="18"/>
        <v>8.0457979593426279E-2</v>
      </c>
      <c r="Q48" s="10">
        <f>+Q25/Q13</f>
        <v>9.6340661748593973E-2</v>
      </c>
      <c r="R48" s="10" t="e">
        <f t="shared" ref="R48" si="19">+R25/R13</f>
        <v>#DIV/0!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</row>
    <row r="49" spans="2:65" x14ac:dyDescent="0.2">
      <c r="B49" s="2" t="s">
        <v>67</v>
      </c>
      <c r="C49" s="3"/>
      <c r="D49" s="3"/>
      <c r="E49" s="3"/>
      <c r="F49" s="3"/>
      <c r="G49" s="3"/>
      <c r="H49" s="3"/>
      <c r="I49" s="3"/>
      <c r="J49" s="3"/>
      <c r="K49" s="3"/>
      <c r="L49" s="10" t="e">
        <f t="shared" ref="L49:P49" si="20">+L30/L29</f>
        <v>#DIV/0!</v>
      </c>
      <c r="M49" s="10" t="e">
        <f t="shared" si="20"/>
        <v>#DIV/0!</v>
      </c>
      <c r="N49" s="10" t="e">
        <f t="shared" si="20"/>
        <v>#DIV/0!</v>
      </c>
      <c r="O49" s="10">
        <f t="shared" si="20"/>
        <v>0.36245353159851301</v>
      </c>
      <c r="P49" s="10">
        <f t="shared" si="20"/>
        <v>0.32416502946954812</v>
      </c>
      <c r="Q49" s="10">
        <f>+Q30/Q29</f>
        <v>0.20622568093385213</v>
      </c>
      <c r="R49" s="10" t="e">
        <f t="shared" ref="R49" si="21">+R30/R29</f>
        <v>#DIV/0!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</row>
    <row r="50" spans="2:65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</row>
    <row r="51" spans="2:65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</row>
    <row r="52" spans="2:65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</row>
    <row r="53" spans="2:65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</row>
    <row r="54" spans="2:65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</row>
    <row r="55" spans="2:65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</row>
    <row r="56" spans="2:65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</row>
    <row r="57" spans="2:65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</row>
    <row r="58" spans="2:65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</row>
    <row r="59" spans="2:65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</row>
    <row r="60" spans="2:65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</row>
    <row r="61" spans="2:65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</row>
    <row r="62" spans="2:65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</row>
    <row r="63" spans="2:65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</row>
    <row r="64" spans="2:65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</row>
    <row r="65" spans="3:65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</row>
    <row r="66" spans="3:65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</row>
    <row r="67" spans="3:65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</row>
    <row r="68" spans="3:65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</row>
    <row r="69" spans="3:65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</row>
    <row r="70" spans="3:65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</row>
    <row r="71" spans="3:65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</row>
    <row r="72" spans="3:65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</row>
    <row r="73" spans="3:65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</row>
    <row r="74" spans="3:65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</row>
    <row r="75" spans="3:65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</row>
    <row r="76" spans="3:65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</row>
    <row r="77" spans="3:65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</row>
    <row r="78" spans="3:65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</row>
    <row r="79" spans="3:65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</row>
    <row r="80" spans="3:65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</row>
    <row r="81" spans="3:65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</row>
    <row r="82" spans="3:6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</row>
    <row r="83" spans="3:6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</row>
    <row r="84" spans="3:6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</row>
    <row r="85" spans="3:6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</row>
    <row r="86" spans="3:6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</row>
    <row r="87" spans="3:6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</row>
    <row r="88" spans="3:6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</row>
    <row r="89" spans="3:6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</row>
    <row r="90" spans="3:6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</row>
    <row r="91" spans="3:6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</row>
    <row r="92" spans="3:6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</row>
    <row r="93" spans="3:6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</row>
    <row r="94" spans="3:6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</row>
    <row r="95" spans="3:6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</row>
    <row r="96" spans="3:6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</row>
    <row r="97" spans="3:6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</row>
    <row r="98" spans="3:6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</row>
    <row r="99" spans="3:6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</row>
    <row r="100" spans="3:6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</row>
    <row r="101" spans="3:6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</row>
    <row r="102" spans="3:6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</row>
    <row r="103" spans="3:6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</row>
    <row r="104" spans="3:6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</row>
    <row r="105" spans="3:6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</row>
    <row r="106" spans="3:6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</row>
    <row r="107" spans="3:6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</row>
    <row r="108" spans="3:6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</row>
    <row r="109" spans="3:6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</row>
    <row r="110" spans="3:6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</row>
    <row r="111" spans="3:6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</row>
    <row r="112" spans="3:6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</row>
    <row r="113" spans="3:6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</row>
    <row r="114" spans="3:6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</row>
    <row r="115" spans="3:6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</row>
    <row r="116" spans="3:6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</row>
    <row r="117" spans="3:6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</row>
    <row r="118" spans="3:6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</row>
    <row r="119" spans="3:6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</row>
    <row r="120" spans="3:6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</row>
    <row r="121" spans="3:6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</row>
    <row r="122" spans="3:6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</row>
    <row r="123" spans="3:6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</row>
    <row r="124" spans="3:6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</row>
    <row r="125" spans="3:6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</row>
    <row r="126" spans="3:6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</row>
    <row r="127" spans="3:6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</row>
    <row r="128" spans="3:6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</row>
    <row r="129" spans="3:6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</row>
    <row r="130" spans="3:6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</row>
    <row r="131" spans="3:6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</row>
    <row r="132" spans="3:6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</row>
    <row r="133" spans="3:6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</row>
    <row r="134" spans="3:6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</row>
    <row r="135" spans="3:6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</row>
    <row r="136" spans="3:6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</row>
    <row r="137" spans="3:6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</row>
    <row r="138" spans="3:6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</row>
    <row r="139" spans="3:6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</row>
    <row r="140" spans="3:6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</row>
    <row r="141" spans="3:6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</row>
    <row r="142" spans="3:6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</row>
    <row r="143" spans="3:6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</row>
    <row r="144" spans="3:6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</row>
    <row r="145" spans="3:6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</row>
    <row r="146" spans="3:6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</row>
    <row r="147" spans="3:6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</row>
    <row r="148" spans="3:6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</row>
    <row r="149" spans="3:6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</row>
    <row r="150" spans="3:6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</row>
    <row r="151" spans="3:6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</row>
    <row r="152" spans="3:6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</row>
    <row r="153" spans="3:6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</row>
    <row r="154" spans="3:6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</row>
    <row r="155" spans="3:6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</row>
    <row r="156" spans="3:6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</row>
    <row r="157" spans="3:6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</row>
    <row r="158" spans="3:6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</row>
    <row r="159" spans="3:6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</row>
    <row r="160" spans="3:6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</row>
    <row r="161" spans="3:6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</row>
    <row r="162" spans="3:6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</row>
    <row r="163" spans="3:6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</row>
    <row r="164" spans="3:6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</row>
    <row r="165" spans="3:6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</row>
    <row r="166" spans="3:6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</row>
    <row r="167" spans="3:6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</row>
    <row r="168" spans="3:6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</row>
    <row r="169" spans="3:6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</row>
    <row r="170" spans="3:6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</row>
    <row r="171" spans="3:6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</row>
    <row r="172" spans="3:6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</row>
    <row r="173" spans="3:6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</row>
    <row r="174" spans="3:6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</row>
    <row r="175" spans="3:6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</row>
    <row r="176" spans="3:6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</row>
    <row r="177" spans="3:6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</row>
    <row r="178" spans="3:6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</row>
    <row r="179" spans="3:6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</row>
    <row r="180" spans="3:6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</row>
    <row r="181" spans="3:6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</row>
    <row r="182" spans="3:6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</row>
    <row r="183" spans="3:6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</row>
    <row r="184" spans="3:6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</row>
    <row r="185" spans="3:6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</row>
    <row r="186" spans="3:6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</row>
    <row r="187" spans="3:6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</row>
    <row r="188" spans="3:6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</row>
    <row r="189" spans="3:6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</row>
    <row r="190" spans="3:6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</row>
    <row r="191" spans="3:6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</row>
    <row r="192" spans="3:6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</row>
    <row r="193" spans="3:6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</row>
    <row r="194" spans="3:6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</row>
    <row r="195" spans="3:6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</row>
    <row r="196" spans="3:6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</row>
    <row r="197" spans="3:6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</row>
    <row r="198" spans="3:6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</row>
    <row r="199" spans="3:6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</row>
    <row r="200" spans="3:6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</row>
    <row r="201" spans="3:6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</row>
    <row r="202" spans="3:6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</row>
    <row r="203" spans="3:6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</row>
    <row r="204" spans="3:6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</row>
    <row r="205" spans="3:6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</row>
    <row r="206" spans="3:6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</row>
    <row r="207" spans="3:6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</row>
    <row r="208" spans="3:6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</row>
    <row r="209" spans="3:6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</row>
    <row r="210" spans="3:6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</row>
    <row r="211" spans="3:6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</row>
    <row r="212" spans="3:6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</row>
    <row r="213" spans="3:6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</row>
    <row r="214" spans="3:6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</row>
    <row r="215" spans="3:6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</row>
    <row r="216" spans="3:6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</row>
    <row r="217" spans="3:6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</row>
    <row r="218" spans="3:6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</row>
    <row r="219" spans="3:6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</row>
    <row r="220" spans="3:6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</row>
    <row r="221" spans="3:6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</row>
    <row r="222" spans="3:6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</row>
    <row r="223" spans="3:6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</row>
    <row r="224" spans="3:6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</row>
    <row r="225" spans="3:6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</row>
    <row r="226" spans="3:6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</row>
    <row r="227" spans="3:6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</row>
    <row r="228" spans="3:6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</row>
    <row r="229" spans="3:6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</row>
    <row r="230" spans="3:6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</row>
    <row r="231" spans="3:6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</row>
    <row r="232" spans="3:6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</row>
    <row r="233" spans="3:6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</row>
    <row r="234" spans="3:6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</row>
    <row r="235" spans="3:6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</row>
    <row r="236" spans="3:6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</row>
    <row r="237" spans="3:6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</row>
    <row r="238" spans="3:6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</row>
    <row r="239" spans="3:6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</row>
    <row r="240" spans="3:6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</row>
    <row r="241" spans="3:6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</row>
    <row r="242" spans="3:6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</row>
    <row r="243" spans="3:6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</row>
    <row r="244" spans="3:6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</row>
    <row r="245" spans="3:6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</row>
    <row r="246" spans="3:6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</row>
    <row r="247" spans="3:6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</row>
    <row r="248" spans="3:6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</row>
    <row r="249" spans="3:6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</row>
    <row r="250" spans="3:6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</row>
    <row r="251" spans="3:6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</row>
    <row r="252" spans="3:6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</row>
    <row r="253" spans="3:6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</row>
    <row r="254" spans="3:6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</row>
    <row r="255" spans="3:6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</row>
    <row r="256" spans="3:6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</row>
    <row r="257" spans="3:6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</row>
    <row r="258" spans="3:6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</row>
    <row r="259" spans="3:6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</row>
    <row r="260" spans="3:6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</row>
    <row r="261" spans="3:6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</row>
    <row r="262" spans="3:6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</row>
    <row r="263" spans="3:6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</row>
    <row r="264" spans="3:6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</row>
    <row r="265" spans="3:6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</row>
    <row r="266" spans="3:6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</row>
    <row r="267" spans="3:6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</row>
    <row r="268" spans="3:6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</row>
    <row r="269" spans="3:6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</row>
    <row r="270" spans="3:6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</row>
    <row r="271" spans="3:6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</row>
    <row r="272" spans="3:6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</row>
    <row r="273" spans="3:6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</row>
    <row r="274" spans="3:6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</row>
    <row r="275" spans="3:6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</row>
    <row r="276" spans="3:6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</row>
    <row r="277" spans="3:6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</row>
    <row r="278" spans="3:6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</row>
    <row r="279" spans="3:6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</row>
    <row r="280" spans="3:6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</row>
    <row r="281" spans="3:6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</row>
    <row r="282" spans="3:6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</row>
    <row r="283" spans="3:6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</row>
    <row r="284" spans="3:6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</row>
    <row r="285" spans="3:6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</row>
    <row r="286" spans="3:6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</row>
    <row r="287" spans="3:6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</row>
    <row r="288" spans="3:6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</row>
    <row r="289" spans="3:6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</row>
    <row r="290" spans="3:6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</row>
    <row r="291" spans="3:6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</row>
    <row r="292" spans="3:6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</row>
    <row r="293" spans="3:6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</row>
    <row r="294" spans="3:6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</row>
    <row r="295" spans="3:6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</row>
    <row r="296" spans="3:6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</row>
    <row r="297" spans="3:6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</row>
    <row r="298" spans="3:6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</row>
    <row r="299" spans="3:6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</row>
    <row r="300" spans="3:6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</row>
    <row r="301" spans="3:6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</row>
    <row r="302" spans="3:6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</row>
    <row r="303" spans="3:6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</row>
    <row r="304" spans="3:6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</row>
    <row r="305" spans="3:6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</row>
    <row r="306" spans="3:6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</row>
    <row r="307" spans="3:6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</row>
    <row r="308" spans="3:6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</row>
    <row r="309" spans="3:6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</row>
    <row r="310" spans="3:6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</row>
    <row r="311" spans="3:6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</row>
    <row r="312" spans="3:6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</row>
    <row r="313" spans="3:6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</row>
    <row r="314" spans="3:6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</row>
    <row r="315" spans="3:6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</row>
    <row r="316" spans="3:6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</row>
    <row r="317" spans="3:6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</row>
    <row r="318" spans="3:6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</row>
    <row r="319" spans="3:6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</row>
    <row r="320" spans="3:6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</row>
    <row r="321" spans="3:6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</row>
    <row r="322" spans="3:6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</row>
    <row r="323" spans="3:6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</row>
    <row r="324" spans="3:6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</row>
    <row r="325" spans="3:6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</row>
    <row r="326" spans="3:6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</row>
    <row r="327" spans="3:6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</row>
    <row r="328" spans="3:6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</row>
    <row r="329" spans="3:6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</row>
    <row r="330" spans="3:6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</row>
    <row r="331" spans="3:6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</row>
    <row r="332" spans="3:6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</row>
    <row r="333" spans="3:6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</row>
    <row r="334" spans="3:6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</row>
    <row r="335" spans="3:6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</row>
    <row r="336" spans="3:6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</row>
    <row r="337" spans="3:6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</row>
    <row r="338" spans="3:6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</row>
    <row r="339" spans="3:6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</row>
    <row r="340" spans="3:6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</row>
    <row r="341" spans="3:6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</row>
    <row r="342" spans="3:6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</row>
    <row r="343" spans="3:6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</row>
    <row r="344" spans="3:6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</row>
    <row r="345" spans="3:6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</row>
    <row r="346" spans="3:6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</row>
    <row r="347" spans="3:6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</row>
    <row r="348" spans="3:6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</row>
    <row r="349" spans="3:6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</row>
    <row r="350" spans="3:6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</row>
    <row r="351" spans="3:6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</row>
    <row r="352" spans="3:6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</row>
    <row r="353" spans="3:6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</row>
    <row r="354" spans="3:6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</row>
    <row r="355" spans="3:6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</row>
    <row r="356" spans="3:6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</row>
    <row r="357" spans="3:6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</row>
    <row r="358" spans="3:6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</row>
    <row r="359" spans="3:6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</row>
    <row r="360" spans="3:6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</row>
    <row r="361" spans="3:6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</row>
    <row r="362" spans="3:6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</row>
    <row r="363" spans="3:6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</row>
    <row r="364" spans="3:6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</row>
    <row r="365" spans="3:6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</row>
    <row r="366" spans="3:6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</row>
    <row r="367" spans="3:6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</row>
    <row r="368" spans="3:6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</row>
    <row r="369" spans="3:6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</row>
    <row r="370" spans="3:6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</row>
    <row r="371" spans="3:6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</row>
    <row r="372" spans="3:6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</row>
    <row r="373" spans="3:6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</row>
    <row r="374" spans="3:6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</row>
    <row r="375" spans="3:6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</row>
    <row r="376" spans="3:6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</row>
    <row r="377" spans="3:6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</row>
    <row r="378" spans="3:6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</row>
    <row r="379" spans="3:6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</row>
    <row r="380" spans="3:6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</row>
    <row r="381" spans="3:6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</row>
    <row r="382" spans="3:6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</row>
    <row r="383" spans="3:6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</row>
    <row r="384" spans="3:6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</row>
    <row r="385" spans="3:6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</row>
    <row r="386" spans="3:6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</row>
    <row r="387" spans="3:6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</row>
    <row r="388" spans="3:6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</row>
    <row r="389" spans="3:6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</row>
    <row r="390" spans="3:6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</row>
    <row r="391" spans="3:6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</row>
    <row r="392" spans="3:6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</row>
    <row r="393" spans="3:6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</row>
    <row r="394" spans="3:6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</row>
    <row r="395" spans="3:6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</row>
    <row r="396" spans="3:6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</row>
    <row r="397" spans="3:6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</row>
    <row r="398" spans="3:6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</row>
    <row r="399" spans="3:6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</row>
    <row r="400" spans="3:6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</row>
    <row r="401" spans="3:6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</row>
    <row r="402" spans="3:6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</row>
    <row r="403" spans="3:6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</row>
    <row r="404" spans="3:6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</row>
    <row r="405" spans="3:6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</row>
    <row r="406" spans="3:6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</row>
    <row r="407" spans="3:6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</row>
    <row r="408" spans="3:6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</row>
    <row r="409" spans="3:6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</row>
    <row r="410" spans="3:6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</row>
    <row r="411" spans="3:6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</row>
    <row r="412" spans="3:6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</row>
    <row r="413" spans="3:6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</row>
    <row r="414" spans="3:6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</row>
    <row r="415" spans="3:6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</row>
    <row r="416" spans="3:6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</row>
    <row r="417" spans="3:6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</row>
    <row r="418" spans="3:6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</row>
    <row r="419" spans="3:6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</row>
    <row r="420" spans="3:6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</row>
    <row r="421" spans="3:6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</row>
    <row r="422" spans="3:6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</row>
    <row r="423" spans="3:6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</row>
    <row r="424" spans="3:6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</row>
    <row r="425" spans="3:6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</row>
    <row r="426" spans="3:6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</row>
    <row r="427" spans="3:6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</row>
    <row r="428" spans="3:6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</row>
    <row r="429" spans="3:6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</row>
    <row r="430" spans="3:6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</row>
    <row r="431" spans="3:6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</row>
    <row r="432" spans="3:6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</row>
    <row r="433" spans="3:6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</row>
    <row r="434" spans="3:6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</row>
    <row r="435" spans="3:6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</row>
    <row r="436" spans="3:6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</row>
    <row r="437" spans="3:6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</row>
    <row r="438" spans="3:6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</row>
    <row r="439" spans="3:6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</row>
    <row r="440" spans="3:6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</row>
    <row r="441" spans="3:6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</row>
    <row r="442" spans="3:6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</row>
    <row r="443" spans="3:6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</row>
    <row r="444" spans="3:6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</row>
    <row r="445" spans="3:6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</row>
    <row r="446" spans="3:6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</row>
    <row r="447" spans="3:6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</row>
    <row r="448" spans="3:6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</row>
    <row r="449" spans="3:6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</row>
    <row r="450" spans="3:6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</row>
    <row r="451" spans="3:6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</row>
    <row r="452" spans="3:6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</row>
    <row r="453" spans="3:6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</row>
    <row r="454" spans="3:6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</row>
    <row r="455" spans="3:6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</row>
    <row r="456" spans="3:6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</row>
    <row r="457" spans="3:6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</row>
    <row r="458" spans="3:6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</row>
    <row r="459" spans="3:6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</row>
    <row r="460" spans="3:6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</row>
    <row r="461" spans="3:6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</row>
    <row r="462" spans="3:6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</row>
    <row r="463" spans="3:6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</row>
    <row r="464" spans="3:6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</row>
    <row r="465" spans="3:6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</row>
    <row r="466" spans="3:6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</row>
    <row r="467" spans="3:6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</row>
    <row r="468" spans="3:6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</row>
    <row r="469" spans="3:6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</row>
    <row r="470" spans="3:6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</row>
    <row r="471" spans="3:6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</row>
    <row r="472" spans="3:6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</row>
    <row r="473" spans="3:6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</row>
    <row r="474" spans="3:6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</row>
    <row r="475" spans="3:6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</row>
    <row r="476" spans="3:6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</row>
    <row r="477" spans="3:6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</row>
    <row r="478" spans="3:6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</row>
    <row r="479" spans="3:6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</row>
    <row r="480" spans="3:6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</row>
    <row r="481" spans="3:6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</row>
    <row r="482" spans="3:6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</row>
    <row r="483" spans="3:6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</row>
    <row r="484" spans="3:6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</row>
    <row r="485" spans="3:6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</row>
    <row r="486" spans="3:6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</row>
    <row r="487" spans="3:6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</row>
    <row r="488" spans="3:6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</row>
    <row r="489" spans="3:6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</row>
    <row r="490" spans="3:6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</row>
    <row r="491" spans="3:6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</row>
    <row r="492" spans="3:6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</row>
    <row r="493" spans="3:6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</row>
    <row r="494" spans="3:6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</row>
    <row r="495" spans="3:6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</row>
    <row r="496" spans="3:6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</row>
    <row r="497" spans="3:6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</row>
    <row r="498" spans="3:6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</row>
    <row r="499" spans="3:6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</row>
    <row r="500" spans="3:6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</row>
    <row r="501" spans="3:6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</row>
    <row r="502" spans="3:6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</row>
    <row r="503" spans="3:6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</row>
    <row r="504" spans="3:6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</row>
    <row r="505" spans="3:6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</row>
    <row r="506" spans="3:6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</row>
    <row r="507" spans="3:6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</row>
    <row r="508" spans="3:6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</row>
    <row r="509" spans="3:6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</row>
    <row r="510" spans="3:6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</row>
    <row r="511" spans="3:6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</row>
    <row r="512" spans="3:6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</row>
    <row r="513" spans="3:6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</row>
    <row r="514" spans="3:6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</row>
    <row r="515" spans="3:6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</row>
    <row r="516" spans="3:6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</row>
    <row r="517" spans="3:6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</row>
    <row r="518" spans="3:6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</row>
    <row r="519" spans="3:6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</row>
    <row r="520" spans="3:6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</row>
    <row r="521" spans="3:6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</row>
    <row r="522" spans="3:6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</row>
    <row r="523" spans="3:6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</row>
    <row r="524" spans="3:6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</row>
    <row r="525" spans="3:6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</row>
    <row r="526" spans="3:6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</row>
    <row r="527" spans="3:6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</row>
  </sheetData>
  <hyperlinks>
    <hyperlink ref="A1" location="Main!A1" display="Main" xr:uid="{FA201965-6DF3-431A-B964-39CA3A287C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2025-02-11T16:42:13Z</dcterms:created>
  <dcterms:modified xsi:type="dcterms:W3CDTF">2025-09-02T12:43:35Z</dcterms:modified>
</cp:coreProperties>
</file>