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93109A5-A34B-4412-A626-F1EBE027520B}" xr6:coauthVersionLast="47" xr6:coauthVersionMax="47" xr10:uidLastSave="{00000000-0000-0000-0000-000000000000}"/>
  <bookViews>
    <workbookView xWindow="225" yWindow="1950" windowWidth="38175" windowHeight="15240" xr2:uid="{B4EDFE76-8F54-4FD7-8697-A5A576A17E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I27" i="2"/>
  <c r="G27" i="2"/>
  <c r="F27" i="2"/>
  <c r="E27" i="2"/>
  <c r="D27" i="2"/>
  <c r="C27" i="2"/>
  <c r="H27" i="2"/>
  <c r="J26" i="2"/>
  <c r="I26" i="2"/>
  <c r="G26" i="2"/>
  <c r="F26" i="2"/>
  <c r="E26" i="2"/>
  <c r="D26" i="2"/>
  <c r="C26" i="2"/>
  <c r="H26" i="2"/>
  <c r="J25" i="2"/>
  <c r="I25" i="2"/>
  <c r="G25" i="2"/>
  <c r="F25" i="2"/>
  <c r="E25" i="2"/>
  <c r="D25" i="2"/>
  <c r="C25" i="2"/>
  <c r="H25" i="2"/>
  <c r="J24" i="2"/>
  <c r="I24" i="2"/>
  <c r="G24" i="2"/>
  <c r="H24" i="2"/>
  <c r="J10" i="2"/>
  <c r="J13" i="2" s="1"/>
  <c r="J17" i="2" s="1"/>
  <c r="J19" i="2" s="1"/>
  <c r="J21" i="2" s="1"/>
  <c r="I10" i="2"/>
  <c r="I13" i="2" s="1"/>
  <c r="I17" i="2" s="1"/>
  <c r="I19" i="2" s="1"/>
  <c r="I21" i="2" s="1"/>
  <c r="G10" i="2"/>
  <c r="G13" i="2" s="1"/>
  <c r="G17" i="2" s="1"/>
  <c r="G19" i="2" s="1"/>
  <c r="G21" i="2" s="1"/>
  <c r="F10" i="2"/>
  <c r="F13" i="2" s="1"/>
  <c r="F17" i="2" s="1"/>
  <c r="F19" i="2" s="1"/>
  <c r="F21" i="2" s="1"/>
  <c r="E10" i="2"/>
  <c r="E13" i="2" s="1"/>
  <c r="E17" i="2" s="1"/>
  <c r="E19" i="2" s="1"/>
  <c r="E21" i="2" s="1"/>
  <c r="D10" i="2"/>
  <c r="D13" i="2" s="1"/>
  <c r="D17" i="2" s="1"/>
  <c r="D19" i="2" s="1"/>
  <c r="D21" i="2" s="1"/>
  <c r="C10" i="2"/>
  <c r="C13" i="2" s="1"/>
  <c r="C17" i="2" s="1"/>
  <c r="C19" i="2" s="1"/>
  <c r="C21" i="2" s="1"/>
  <c r="H10" i="2"/>
  <c r="H13" i="2" s="1"/>
  <c r="H17" i="2" s="1"/>
  <c r="H19" i="2" s="1"/>
  <c r="H21" i="2" s="1"/>
  <c r="I5" i="1"/>
  <c r="I4" i="1"/>
  <c r="I7" i="1" l="1"/>
</calcChain>
</file>

<file path=xl/sharedStrings.xml><?xml version="1.0" encoding="utf-8"?>
<sst xmlns="http://schemas.openxmlformats.org/spreadsheetml/2006/main" count="56" uniqueCount="52">
  <si>
    <t xml:space="preserve">Ispire Technolgoy </t>
  </si>
  <si>
    <t>Price</t>
  </si>
  <si>
    <t>Shares</t>
  </si>
  <si>
    <t>MC</t>
  </si>
  <si>
    <t>Cash</t>
  </si>
  <si>
    <t>Debt</t>
  </si>
  <si>
    <t>EV</t>
  </si>
  <si>
    <t>Q224</t>
  </si>
  <si>
    <t>numbers in mio USD</t>
  </si>
  <si>
    <t>IR</t>
  </si>
  <si>
    <t>ISPR</t>
  </si>
  <si>
    <t>FQ225</t>
  </si>
  <si>
    <t>CEO:</t>
  </si>
  <si>
    <t>Tuanfang Liu</t>
  </si>
  <si>
    <t>Co.CEO</t>
  </si>
  <si>
    <t>Michael Wang</t>
  </si>
  <si>
    <t>CFO</t>
  </si>
  <si>
    <t>Jim McCormick</t>
  </si>
  <si>
    <t>Brands</t>
  </si>
  <si>
    <t>Ispire</t>
  </si>
  <si>
    <t>Aspire</t>
  </si>
  <si>
    <t>vapors</t>
  </si>
  <si>
    <t>Main</t>
  </si>
  <si>
    <t>Q124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</si>
  <si>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</si>
  <si>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</si>
  <si>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</si>
  <si>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</si>
  <si>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</si>
  <si>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</si>
  <si>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</si>
  <si>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</si>
  <si>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</si>
  <si>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S&amp;M</t>
  </si>
  <si>
    <t>G&amp;A</t>
  </si>
  <si>
    <t>Operating Income</t>
  </si>
  <si>
    <t>Interest Income</t>
  </si>
  <si>
    <t xml:space="preserve">Exhange Gain </t>
  </si>
  <si>
    <t>Other Income</t>
  </si>
  <si>
    <t>Pretax Income</t>
  </si>
  <si>
    <t>Tax Expense</t>
  </si>
  <si>
    <t>Net Income</t>
  </si>
  <si>
    <t>EPS</t>
  </si>
  <si>
    <t>Europe Revenue</t>
  </si>
  <si>
    <t>North America Revenue</t>
  </si>
  <si>
    <t>Asia Pacific Revenue</t>
  </si>
  <si>
    <t>Africa Revenue</t>
  </si>
  <si>
    <t>South America Revenue</t>
  </si>
  <si>
    <t>Revenue Growth</t>
  </si>
  <si>
    <t xml:space="preserve">Gross Margin 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</si>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</sst>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9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 "/>
    </font>
    <font>
      <sz val="10"/>
      <color theme="1"/>
      <name val="Arial "/>
    </font>
    <font>
      <u/>
      <sz val="10"/>
      <color theme="10"/>
      <name val="Arial 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1" applyFont="1"/>
    <xf numFmtId="0" fontId="8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spiretechnology.com/pages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8786-5924-427B-BABA-0DBC7AC1CE58}">
  <dimension ref="A1:J11"/>
  <sheetViews>
    <sheetView tabSelected="1" zoomScale="200" zoomScaleNormal="200" workbookViewId="0">
      <selection activeCell="A2" sqref="A2"/>
    </sheetView>
  </sheetViews>
  <sheetFormatPr defaultRowHeight="12.75"/>
  <cols>
    <col min="1" max="1" width="3.85546875" style="2" customWidth="1"/>
    <col min="2" max="16384" width="9.140625" style="2"/>
  </cols>
  <sheetData>
    <row r="1" spans="1:10">
      <c r="A1" s="1" t="s">
        <v>0</v>
      </c>
    </row>
    <row r="2" spans="1:10">
      <c r="A2" s="2" t="s">
        <v>8</v>
      </c>
      <c r="H2" s="2" t="s">
        <v>1</v>
      </c>
      <c r="I2" s="3">
        <v>4.3600000000000003</v>
      </c>
    </row>
    <row r="3" spans="1:10">
      <c r="G3" s="4"/>
      <c r="H3" s="2" t="s">
        <v>2</v>
      </c>
      <c r="I3" s="3">
        <v>57.090972000000001</v>
      </c>
      <c r="J3" s="4" t="s">
        <v>11</v>
      </c>
    </row>
    <row r="4" spans="1:10">
      <c r="B4" s="5" t="s">
        <v>9</v>
      </c>
      <c r="H4" s="2" t="s">
        <v>3</v>
      </c>
      <c r="I4" s="3">
        <f>I2*I3</f>
        <v>248.91663792000003</v>
      </c>
    </row>
    <row r="5" spans="1:10">
      <c r="B5" s="2" t="s">
        <v>10</v>
      </c>
      <c r="H5" s="2" t="s">
        <v>4</v>
      </c>
      <c r="I5" s="3">
        <f>34.372851+0.022535</f>
        <v>34.395385999999995</v>
      </c>
      <c r="J5" s="4" t="s">
        <v>11</v>
      </c>
    </row>
    <row r="6" spans="1:10">
      <c r="H6" s="2" t="s">
        <v>5</v>
      </c>
      <c r="I6" s="3">
        <v>0</v>
      </c>
      <c r="J6" s="4" t="s">
        <v>11</v>
      </c>
    </row>
    <row r="7" spans="1:10">
      <c r="B7" s="2" t="s">
        <v>18</v>
      </c>
      <c r="H7" s="2" t="s">
        <v>6</v>
      </c>
      <c r="I7" s="3">
        <f>I4-I5+I6</f>
        <v>214.52125192000003</v>
      </c>
    </row>
    <row r="8" spans="1:10">
      <c r="B8" s="2" t="s">
        <v>19</v>
      </c>
      <c r="C8" s="2" t="s">
        <v>21</v>
      </c>
      <c r="I8" s="3"/>
    </row>
    <row r="9" spans="1:10">
      <c r="B9" s="2" t="s">
        <v>20</v>
      </c>
      <c r="C9" s="2" t="s">
        <v>21</v>
      </c>
      <c r="H9" s="2" t="s">
        <v>12</v>
      </c>
      <c r="I9" s="3" t="s">
        <v>13</v>
      </c>
    </row>
    <row r="10" spans="1:10">
      <c r="H10" s="2" t="s">
        <v>14</v>
      </c>
      <c r="I10" s="2" t="s">
        <v>15</v>
      </c>
    </row>
    <row r="11" spans="1:10">
      <c r="H11" s="2" t="s">
        <v>16</v>
      </c>
      <c r="I11" s="2" t="s">
        <v>17</v>
      </c>
    </row>
  </sheetData>
  <hyperlinks>
    <hyperlink ref="B4" r:id="rId1" xr:uid="{3345C920-CE83-4389-A996-FD1B76E444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7D75-A516-4B3A-ADFE-759C1D76BBF8}">
  <dimension ref="A1:CI433"/>
  <sheetViews>
    <sheetView zoomScale="200" zoomScaleNormal="200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1" max="1" width="5.42578125" style="7" bestFit="1" customWidth="1"/>
    <col min="2" max="2" width="37" style="7" customWidth="1"/>
    <col min="3" max="16384" width="9.140625" style="7"/>
  </cols>
  <sheetData>
    <row r="1" spans="1:87">
      <c r="A1" s="6" t="s">
        <v>22</v>
      </c>
    </row>
    <row r="2" spans="1:87">
      <c r="C2" s="8" t="s">
        <v>23</v>
      </c>
      <c r="D2" s="8" t="s">
        <v>7</v>
      </c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</row>
    <row r="3" spans="1:87">
      <c r="B3" s="7" t="s">
        <v>43</v>
      </c>
      <c r="C3" s="9">
        <v>19.862252000000002</v>
      </c>
      <c r="D3" s="9">
        <v>15.653902</v>
      </c>
      <c r="E3" s="9"/>
      <c r="F3" s="9"/>
      <c r="G3" s="9">
        <v>21.951373</v>
      </c>
      <c r="H3" s="9">
        <v>23.987677999999999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87">
      <c r="B4" s="7" t="s">
        <v>44</v>
      </c>
      <c r="C4" s="9">
        <v>17.867364999999999</v>
      </c>
      <c r="D4" s="9">
        <v>19.962606999999998</v>
      </c>
      <c r="E4" s="9"/>
      <c r="F4" s="9"/>
      <c r="G4" s="9">
        <v>9.7368880000000004</v>
      </c>
      <c r="H4" s="9">
        <v>10.916259999999999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87">
      <c r="B5" s="7" t="s">
        <v>45</v>
      </c>
      <c r="C5" s="9">
        <v>5.0773080000000004</v>
      </c>
      <c r="D5" s="9">
        <v>5.9833559999999997</v>
      </c>
      <c r="E5" s="9"/>
      <c r="F5" s="9"/>
      <c r="G5" s="9">
        <v>3.8753839999999999</v>
      </c>
      <c r="H5" s="9">
        <v>3.613359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87">
      <c r="B6" s="7" t="s">
        <v>46</v>
      </c>
      <c r="C6" s="9">
        <v>5.7722000000000002E-2</v>
      </c>
      <c r="D6" s="9">
        <v>8.5695999999999994E-2</v>
      </c>
      <c r="E6" s="9"/>
      <c r="F6" s="9"/>
      <c r="G6" s="9">
        <v>3.7746680000000001</v>
      </c>
      <c r="H6" s="9">
        <v>2.6741549999999998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87">
      <c r="B7" s="7" t="s">
        <v>47</v>
      </c>
      <c r="C7" s="9">
        <v>0</v>
      </c>
      <c r="D7" s="9">
        <v>0</v>
      </c>
      <c r="E7" s="9"/>
      <c r="F7" s="9"/>
      <c r="G7" s="9">
        <v>0</v>
      </c>
      <c r="H7" s="9">
        <v>0.63640799999999997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</row>
    <row r="8" spans="1:87">
      <c r="B8" s="10" t="s">
        <v>30</v>
      </c>
      <c r="C8" s="11">
        <v>42.864646999999998</v>
      </c>
      <c r="D8" s="11">
        <v>41.685561</v>
      </c>
      <c r="E8" s="11"/>
      <c r="F8" s="11"/>
      <c r="G8" s="11">
        <v>39.338312999999999</v>
      </c>
      <c r="H8" s="11">
        <v>41.827860000000001</v>
      </c>
      <c r="I8" s="11"/>
      <c r="J8" s="11"/>
      <c r="K8" s="11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</row>
    <row r="9" spans="1:87">
      <c r="B9" s="7" t="s">
        <v>31</v>
      </c>
      <c r="C9" s="9">
        <v>36.019798999999999</v>
      </c>
      <c r="D9" s="9">
        <v>35.432662999999998</v>
      </c>
      <c r="E9" s="9"/>
      <c r="F9" s="9"/>
      <c r="G9" s="9">
        <v>31.663934999999999</v>
      </c>
      <c r="H9" s="9">
        <v>34.105288999999999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</row>
    <row r="10" spans="1:87">
      <c r="B10" s="7" t="s">
        <v>32</v>
      </c>
      <c r="C10" s="9">
        <f t="shared" ref="C10:G10" si="0">+C8-C9</f>
        <v>6.8448479999999989</v>
      </c>
      <c r="D10" s="9">
        <f t="shared" si="0"/>
        <v>6.2528980000000018</v>
      </c>
      <c r="E10" s="9">
        <f t="shared" si="0"/>
        <v>0</v>
      </c>
      <c r="F10" s="9">
        <f t="shared" si="0"/>
        <v>0</v>
      </c>
      <c r="G10" s="9">
        <f t="shared" si="0"/>
        <v>7.6743780000000008</v>
      </c>
      <c r="H10" s="9">
        <f>+H8-H9</f>
        <v>7.7225710000000021</v>
      </c>
      <c r="I10" s="9">
        <f t="shared" ref="I10:J10" si="1">+I8-I9</f>
        <v>0</v>
      </c>
      <c r="J10" s="9">
        <f t="shared" si="1"/>
        <v>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</row>
    <row r="11" spans="1:87">
      <c r="B11" s="7" t="s">
        <v>33</v>
      </c>
      <c r="C11" s="9">
        <v>1.0252190000000001</v>
      </c>
      <c r="D11" s="9">
        <v>1.394407</v>
      </c>
      <c r="E11" s="9"/>
      <c r="F11" s="9"/>
      <c r="G11" s="9">
        <v>2.9922469999999999</v>
      </c>
      <c r="H11" s="9">
        <v>2.0616639999999999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</row>
    <row r="12" spans="1:87">
      <c r="B12" s="7" t="s">
        <v>34</v>
      </c>
      <c r="C12" s="9">
        <v>6.6978739999999997</v>
      </c>
      <c r="D12" s="9">
        <v>8.778715</v>
      </c>
      <c r="E12" s="9"/>
      <c r="F12" s="9"/>
      <c r="G12" s="9">
        <v>9.9450000000000003</v>
      </c>
      <c r="H12" s="9">
        <v>13.020962000000001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</row>
    <row r="13" spans="1:87">
      <c r="B13" s="7" t="s">
        <v>35</v>
      </c>
      <c r="C13" s="9">
        <f t="shared" ref="C13:G13" si="2">+C10-SUM(C11:C12)</f>
        <v>-0.87824500000000061</v>
      </c>
      <c r="D13" s="9">
        <f t="shared" si="2"/>
        <v>-3.9202239999999975</v>
      </c>
      <c r="E13" s="9">
        <f t="shared" si="2"/>
        <v>0</v>
      </c>
      <c r="F13" s="9">
        <f t="shared" si="2"/>
        <v>0</v>
      </c>
      <c r="G13" s="9">
        <f t="shared" si="2"/>
        <v>-5.2628689999999985</v>
      </c>
      <c r="H13" s="9">
        <f>+H10-SUM(H11:H12)</f>
        <v>-7.3600549999999991</v>
      </c>
      <c r="I13" s="9">
        <f t="shared" ref="I13:J13" si="3">+I10-SUM(I11:I12)</f>
        <v>0</v>
      </c>
      <c r="J13" s="9">
        <f t="shared" si="3"/>
        <v>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</row>
    <row r="14" spans="1:87">
      <c r="B14" s="7" t="s">
        <v>36</v>
      </c>
      <c r="C14" s="9">
        <v>7.2246000000000005E-2</v>
      </c>
      <c r="D14" s="9">
        <v>0.203101</v>
      </c>
      <c r="E14" s="9"/>
      <c r="F14" s="9"/>
      <c r="G14" s="9">
        <v>8.5999999999999998E-4</v>
      </c>
      <c r="H14" s="9">
        <v>5.9755000000000003E-2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</row>
    <row r="15" spans="1:87">
      <c r="B15" s="7" t="s">
        <v>37</v>
      </c>
      <c r="C15" s="9">
        <v>3.6610000000000002E-3</v>
      </c>
      <c r="D15" s="9">
        <v>3.0856000000000001E-2</v>
      </c>
      <c r="E15" s="9"/>
      <c r="F15" s="9"/>
      <c r="G15" s="9">
        <v>0.117585</v>
      </c>
      <c r="H15" s="9">
        <v>-0.245173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</row>
    <row r="16" spans="1:87">
      <c r="B16" s="7" t="s">
        <v>38</v>
      </c>
      <c r="C16" s="9">
        <v>-4.3203999999999999E-2</v>
      </c>
      <c r="D16" s="9">
        <v>4.6535E-2</v>
      </c>
      <c r="E16" s="9"/>
      <c r="F16" s="9"/>
      <c r="G16" s="9">
        <v>6.9350000000000002E-3</v>
      </c>
      <c r="H16" s="9">
        <v>6.8510000000000003E-3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</row>
    <row r="17" spans="2:87">
      <c r="B17" s="7" t="s">
        <v>39</v>
      </c>
      <c r="C17" s="9">
        <f t="shared" ref="C17:G17" si="4">+C13+SUM(C14:C16)</f>
        <v>-0.84554200000000057</v>
      </c>
      <c r="D17" s="9">
        <f t="shared" si="4"/>
        <v>-3.6397319999999973</v>
      </c>
      <c r="E17" s="9">
        <f t="shared" si="4"/>
        <v>0</v>
      </c>
      <c r="F17" s="9">
        <f t="shared" si="4"/>
        <v>0</v>
      </c>
      <c r="G17" s="9">
        <f t="shared" si="4"/>
        <v>-5.1374889999999986</v>
      </c>
      <c r="H17" s="9">
        <f>+H13+SUM(H14:H16)</f>
        <v>-7.5386219999999993</v>
      </c>
      <c r="I17" s="9">
        <f t="shared" ref="I17:J17" si="5">+I13+SUM(I14:I16)</f>
        <v>0</v>
      </c>
      <c r="J17" s="9">
        <f t="shared" si="5"/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</row>
    <row r="18" spans="2:87">
      <c r="B18" s="7" t="s">
        <v>40</v>
      </c>
      <c r="C18" s="9">
        <v>0.49604500000000001</v>
      </c>
      <c r="D18" s="9">
        <v>0.35217999999999999</v>
      </c>
      <c r="E18" s="9"/>
      <c r="F18" s="9"/>
      <c r="G18" s="9">
        <v>0.45675300000000002</v>
      </c>
      <c r="H18" s="9">
        <v>0.46003100000000002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</row>
    <row r="19" spans="2:87">
      <c r="B19" s="7" t="s">
        <v>41</v>
      </c>
      <c r="C19" s="9">
        <f t="shared" ref="C19:G19" si="6">+C17-C18</f>
        <v>-1.3415870000000005</v>
      </c>
      <c r="D19" s="9">
        <f t="shared" si="6"/>
        <v>-3.9919119999999975</v>
      </c>
      <c r="E19" s="9">
        <f t="shared" si="6"/>
        <v>0</v>
      </c>
      <c r="F19" s="9">
        <f t="shared" si="6"/>
        <v>0</v>
      </c>
      <c r="G19" s="9">
        <f t="shared" si="6"/>
        <v>-5.5942419999999986</v>
      </c>
      <c r="H19" s="9">
        <f>+H17-H18</f>
        <v>-7.9986529999999991</v>
      </c>
      <c r="I19" s="9">
        <f t="shared" ref="I19:J19" si="7">+I17-I18</f>
        <v>0</v>
      </c>
      <c r="J19" s="9">
        <f t="shared" si="7"/>
        <v>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</row>
    <row r="20" spans="2:87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</row>
    <row r="21" spans="2:87">
      <c r="B21" s="7" t="s">
        <v>42</v>
      </c>
      <c r="C21" s="12">
        <f t="shared" ref="C21:G21" si="8">+C19/C22</f>
        <v>-2.4731441155743751E-2</v>
      </c>
      <c r="D21" s="12">
        <f t="shared" si="8"/>
        <v>-7.35561938591901E-2</v>
      </c>
      <c r="E21" s="12" t="e">
        <f t="shared" si="8"/>
        <v>#DIV/0!</v>
      </c>
      <c r="F21" s="12" t="e">
        <f t="shared" si="8"/>
        <v>#DIV/0!</v>
      </c>
      <c r="G21" s="12">
        <f t="shared" si="8"/>
        <v>-9.8835892873169712E-2</v>
      </c>
      <c r="H21" s="12">
        <f>+H19/H22</f>
        <v>-0.14117426146190937</v>
      </c>
      <c r="I21" s="12" t="e">
        <f t="shared" ref="I21:J21" si="9">+I19/I22</f>
        <v>#DIV/0!</v>
      </c>
      <c r="J21" s="12" t="e">
        <f t="shared" si="9"/>
        <v>#DIV/0!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</row>
    <row r="22" spans="2:87">
      <c r="B22" s="7" t="s">
        <v>2</v>
      </c>
      <c r="C22" s="9">
        <v>54.246212</v>
      </c>
      <c r="D22" s="9">
        <v>54.270235999999997</v>
      </c>
      <c r="E22" s="9"/>
      <c r="F22" s="9"/>
      <c r="G22" s="9">
        <v>56.601320000000001</v>
      </c>
      <c r="H22" s="9">
        <v>56.658011999999999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</row>
    <row r="23" spans="2:87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</row>
    <row r="24" spans="2:87">
      <c r="B24" s="7" t="s">
        <v>48</v>
      </c>
      <c r="C24" s="9"/>
      <c r="D24" s="9"/>
      <c r="E24" s="9"/>
      <c r="F24" s="9"/>
      <c r="G24" s="13">
        <f>+G8/C8-1</f>
        <v>-8.2266722037860229E-2</v>
      </c>
      <c r="H24" s="13">
        <f>+H8/D8-1</f>
        <v>3.4136280425733911E-3</v>
      </c>
      <c r="I24" s="13" t="e">
        <f>+I8/E8-1</f>
        <v>#DIV/0!</v>
      </c>
      <c r="J24" s="13" t="e">
        <f>+J8/F8-1</f>
        <v>#DIV/0!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</row>
    <row r="25" spans="2:87">
      <c r="B25" s="7" t="s">
        <v>49</v>
      </c>
      <c r="C25" s="13">
        <f t="shared" ref="C25:G25" si="10">+C10/C8</f>
        <v>0.15968515966082725</v>
      </c>
      <c r="D25" s="13">
        <f t="shared" si="10"/>
        <v>0.15000153170542677</v>
      </c>
      <c r="E25" s="13" t="e">
        <f t="shared" si="10"/>
        <v>#DIV/0!</v>
      </c>
      <c r="F25" s="13" t="e">
        <f t="shared" si="10"/>
        <v>#DIV/0!</v>
      </c>
      <c r="G25" s="13">
        <f t="shared" si="10"/>
        <v>0.19508660678967094</v>
      </c>
      <c r="H25" s="13">
        <f>+H10/H8</f>
        <v>0.18462744687392571</v>
      </c>
      <c r="I25" s="13" t="e">
        <f t="shared" ref="I25:J25" si="11">+I10/I8</f>
        <v>#DIV/0!</v>
      </c>
      <c r="J25" s="13" t="e">
        <f t="shared" si="11"/>
        <v>#DIV/0!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</row>
    <row r="26" spans="2:87">
      <c r="B26" s="7" t="s">
        <v>50</v>
      </c>
      <c r="C26" s="13">
        <f t="shared" ref="C26:G26" si="12">+C13/C8</f>
        <v>-2.0488795813482393E-2</v>
      </c>
      <c r="D26" s="13">
        <f t="shared" si="12"/>
        <v>-9.4042731007026564E-2</v>
      </c>
      <c r="E26" s="13" t="e">
        <f t="shared" si="12"/>
        <v>#DIV/0!</v>
      </c>
      <c r="F26" s="13" t="e">
        <f t="shared" si="12"/>
        <v>#DIV/0!</v>
      </c>
      <c r="G26" s="13">
        <f t="shared" si="12"/>
        <v>-0.13378481685272062</v>
      </c>
      <c r="H26" s="13">
        <f>+H13/H8</f>
        <v>-0.17596059181607662</v>
      </c>
      <c r="I26" s="13" t="e">
        <f t="shared" ref="I26:J26" si="13">+I13/I8</f>
        <v>#DIV/0!</v>
      </c>
      <c r="J26" s="13" t="e">
        <f t="shared" si="13"/>
        <v>#DIV/0!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</row>
    <row r="27" spans="2:87">
      <c r="B27" s="7" t="s">
        <v>51</v>
      </c>
      <c r="C27" s="13">
        <f t="shared" ref="C27:G27" si="14">+C18/C17</f>
        <v>-0.58665920793999549</v>
      </c>
      <c r="D27" s="13">
        <f t="shared" si="14"/>
        <v>-9.6759871331185993E-2</v>
      </c>
      <c r="E27" s="13" t="e">
        <f t="shared" si="14"/>
        <v>#DIV/0!</v>
      </c>
      <c r="F27" s="13" t="e">
        <f t="shared" si="14"/>
        <v>#DIV/0!</v>
      </c>
      <c r="G27" s="13">
        <f t="shared" si="14"/>
        <v>-8.8905883788753637E-2</v>
      </c>
      <c r="H27" s="13">
        <f>+H18/H17</f>
        <v>-6.1023221485305944E-2</v>
      </c>
      <c r="I27" s="13" t="e">
        <f t="shared" ref="I27:J27" si="15">+I18/I17</f>
        <v>#DIV/0!</v>
      </c>
      <c r="J27" s="13" t="e">
        <f t="shared" si="15"/>
        <v>#DIV/0!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</row>
    <row r="28" spans="2:87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</row>
    <row r="29" spans="2:87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</row>
    <row r="30" spans="2:87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</row>
    <row r="31" spans="2:87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</row>
    <row r="32" spans="2:87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3:87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</row>
    <row r="34" spans="3:87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</row>
    <row r="35" spans="3:87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</row>
    <row r="36" spans="3:87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</row>
    <row r="37" spans="3:87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</row>
    <row r="38" spans="3:87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</row>
    <row r="39" spans="3:87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</row>
    <row r="40" spans="3:87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</row>
    <row r="41" spans="3:87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</row>
    <row r="42" spans="3:87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</row>
    <row r="43" spans="3:87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</row>
    <row r="44" spans="3:87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</row>
    <row r="45" spans="3:87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</row>
    <row r="46" spans="3:87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</row>
    <row r="47" spans="3:87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</row>
    <row r="48" spans="3:87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</row>
    <row r="49" spans="3:87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</row>
    <row r="50" spans="3:87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</row>
    <row r="51" spans="3:87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</row>
    <row r="52" spans="3:87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</row>
    <row r="53" spans="3:87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</row>
    <row r="54" spans="3:87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</row>
    <row r="55" spans="3:87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</row>
    <row r="56" spans="3:87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</row>
    <row r="57" spans="3:87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</row>
    <row r="58" spans="3:87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</row>
    <row r="59" spans="3:87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</row>
    <row r="60" spans="3:87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</row>
    <row r="61" spans="3:87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</row>
    <row r="62" spans="3:87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</row>
    <row r="63" spans="3:87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</row>
    <row r="64" spans="3:87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</row>
    <row r="65" spans="3:87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</row>
    <row r="66" spans="3:87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</row>
    <row r="67" spans="3:87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</row>
    <row r="68" spans="3:87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</row>
    <row r="69" spans="3:87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3:87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3:87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3:87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3:87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</row>
    <row r="74" spans="3:87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</row>
    <row r="75" spans="3:87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</row>
    <row r="76" spans="3:87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</row>
    <row r="77" spans="3:87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</row>
    <row r="78" spans="3:87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</row>
    <row r="79" spans="3:87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</row>
    <row r="80" spans="3:87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3:87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3:87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3:87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3:87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3:87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3:87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3:87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3:87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3:87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3:87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3:87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3:87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</row>
    <row r="93" spans="3:87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</row>
    <row r="94" spans="3:87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</row>
    <row r="95" spans="3:87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</row>
    <row r="96" spans="3:87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</row>
    <row r="97" spans="3:87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3:87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</row>
    <row r="99" spans="3:87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</row>
    <row r="100" spans="3:87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</row>
    <row r="101" spans="3:87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</row>
    <row r="102" spans="3:87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</row>
    <row r="103" spans="3:87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</row>
    <row r="104" spans="3:87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</row>
    <row r="105" spans="3:87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</row>
    <row r="106" spans="3:87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</row>
    <row r="107" spans="3:87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</row>
    <row r="108" spans="3:87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</row>
    <row r="109" spans="3:87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</row>
    <row r="110" spans="3:87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</row>
    <row r="111" spans="3:87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</row>
    <row r="112" spans="3:87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</row>
    <row r="113" spans="3:87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</row>
    <row r="114" spans="3:87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</row>
    <row r="115" spans="3:87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</row>
    <row r="116" spans="3:87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</row>
    <row r="117" spans="3:87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</row>
    <row r="118" spans="3:87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</row>
    <row r="119" spans="3:87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</row>
    <row r="120" spans="3:87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</row>
    <row r="121" spans="3:87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</row>
    <row r="122" spans="3:87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</row>
    <row r="123" spans="3:87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</row>
    <row r="124" spans="3:87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</row>
    <row r="125" spans="3:87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</row>
    <row r="126" spans="3:87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</row>
    <row r="127" spans="3:87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</row>
    <row r="128" spans="3:87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</row>
    <row r="129" spans="3:87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</row>
    <row r="130" spans="3:87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3:87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</row>
    <row r="132" spans="3:87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</row>
    <row r="133" spans="3:87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</row>
    <row r="134" spans="3:87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</row>
    <row r="135" spans="3:87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</row>
    <row r="136" spans="3:87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</row>
    <row r="137" spans="3:87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</row>
    <row r="138" spans="3:87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</row>
    <row r="139" spans="3:87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</row>
    <row r="140" spans="3:87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</row>
    <row r="141" spans="3:87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</row>
    <row r="142" spans="3:87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</row>
    <row r="143" spans="3:87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</row>
    <row r="144" spans="3:87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</row>
    <row r="145" spans="3:87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</row>
    <row r="146" spans="3:87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</row>
    <row r="147" spans="3:87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</row>
    <row r="148" spans="3:87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</row>
    <row r="149" spans="3:87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</row>
    <row r="150" spans="3:87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</row>
    <row r="151" spans="3:87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</row>
    <row r="152" spans="3:87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</row>
    <row r="153" spans="3:87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</row>
    <row r="154" spans="3:87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</row>
    <row r="155" spans="3:87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</row>
    <row r="156" spans="3:87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</row>
    <row r="157" spans="3:87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</row>
    <row r="158" spans="3:87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</row>
    <row r="159" spans="3:87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</row>
    <row r="160" spans="3:87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</row>
    <row r="161" spans="3:87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</row>
    <row r="162" spans="3:87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</row>
    <row r="163" spans="3:87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</row>
    <row r="164" spans="3:87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</row>
    <row r="165" spans="3:87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</row>
    <row r="166" spans="3:87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</row>
    <row r="167" spans="3:87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</row>
    <row r="168" spans="3:87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</row>
    <row r="169" spans="3:87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</row>
    <row r="170" spans="3:87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</row>
    <row r="171" spans="3:87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</row>
    <row r="172" spans="3:87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</row>
    <row r="173" spans="3:87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</row>
    <row r="174" spans="3:87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</row>
    <row r="175" spans="3:87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</row>
    <row r="176" spans="3:87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</row>
    <row r="177" spans="3:87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</row>
    <row r="178" spans="3:87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</row>
    <row r="179" spans="3:87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</row>
    <row r="180" spans="3:87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</row>
    <row r="181" spans="3:87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</row>
    <row r="182" spans="3:87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</row>
    <row r="183" spans="3:87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</row>
    <row r="184" spans="3:87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</row>
    <row r="185" spans="3:87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</row>
    <row r="186" spans="3:87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</row>
    <row r="187" spans="3:87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</row>
    <row r="188" spans="3:87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</row>
    <row r="189" spans="3:87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</row>
    <row r="190" spans="3:87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</row>
    <row r="191" spans="3:87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</row>
    <row r="192" spans="3:87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</row>
    <row r="193" spans="3:87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</row>
    <row r="194" spans="3:87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</row>
    <row r="195" spans="3:87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</row>
    <row r="196" spans="3:87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</row>
    <row r="197" spans="3:87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</row>
    <row r="198" spans="3:87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</row>
    <row r="199" spans="3:87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</row>
    <row r="200" spans="3:87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</row>
    <row r="201" spans="3:87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</row>
    <row r="202" spans="3:87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</row>
    <row r="203" spans="3:87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</row>
    <row r="204" spans="3:87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</row>
    <row r="205" spans="3:87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</row>
    <row r="206" spans="3:87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</row>
    <row r="207" spans="3:87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</row>
    <row r="208" spans="3:87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</row>
    <row r="209" spans="3:87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</row>
    <row r="210" spans="3:87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</row>
    <row r="211" spans="3:87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</row>
    <row r="212" spans="3:87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</row>
    <row r="213" spans="3:87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</row>
    <row r="214" spans="3:87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</row>
    <row r="215" spans="3:87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</row>
    <row r="216" spans="3:87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</row>
    <row r="217" spans="3:87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</row>
    <row r="218" spans="3:87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</row>
    <row r="219" spans="3:87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</row>
    <row r="220" spans="3:87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</row>
    <row r="221" spans="3:87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</row>
    <row r="222" spans="3:87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</row>
    <row r="223" spans="3:87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</row>
    <row r="224" spans="3:87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</row>
    <row r="225" spans="3:87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</row>
    <row r="226" spans="3:87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</row>
    <row r="227" spans="3:87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</row>
    <row r="228" spans="3:87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</row>
    <row r="229" spans="3:87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</row>
    <row r="230" spans="3:87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</row>
    <row r="231" spans="3:87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</row>
    <row r="232" spans="3:87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</row>
    <row r="233" spans="3:87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</row>
    <row r="234" spans="3:87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</row>
    <row r="235" spans="3:87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</row>
    <row r="236" spans="3:87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</row>
    <row r="237" spans="3:87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</row>
    <row r="238" spans="3:87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</row>
    <row r="239" spans="3:87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</row>
    <row r="240" spans="3:87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</row>
    <row r="241" spans="3:87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</row>
    <row r="242" spans="3:87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</row>
    <row r="243" spans="3:87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</row>
    <row r="244" spans="3:87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</row>
    <row r="245" spans="3:87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</row>
    <row r="246" spans="3:87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</row>
    <row r="247" spans="3:87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</row>
    <row r="248" spans="3:87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</row>
    <row r="249" spans="3:87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</row>
    <row r="250" spans="3:87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</row>
    <row r="251" spans="3:87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</row>
    <row r="252" spans="3:87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</row>
    <row r="253" spans="3:87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</row>
    <row r="254" spans="3:87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</row>
    <row r="255" spans="3:87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</row>
    <row r="256" spans="3:87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</row>
    <row r="257" spans="3:87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</row>
    <row r="258" spans="3:87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</row>
    <row r="259" spans="3:87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</row>
    <row r="260" spans="3:87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</row>
    <row r="261" spans="3:87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</row>
    <row r="262" spans="3:87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</row>
    <row r="263" spans="3:87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</row>
    <row r="264" spans="3:87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</row>
    <row r="265" spans="3:87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</row>
    <row r="266" spans="3:87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</row>
    <row r="267" spans="3:87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</row>
    <row r="268" spans="3:87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</row>
    <row r="269" spans="3:87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</row>
    <row r="270" spans="3:87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</row>
    <row r="271" spans="3:87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</row>
    <row r="272" spans="3:87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</row>
    <row r="273" spans="3:87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</row>
    <row r="274" spans="3:87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</row>
    <row r="275" spans="3:87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</row>
    <row r="276" spans="3:87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</row>
    <row r="277" spans="3:87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</row>
    <row r="278" spans="3:87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</row>
    <row r="279" spans="3:87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</row>
    <row r="280" spans="3:87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</row>
    <row r="281" spans="3:87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</row>
    <row r="282" spans="3:87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</row>
    <row r="283" spans="3:87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</row>
    <row r="284" spans="3:87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</row>
    <row r="285" spans="3:87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</row>
    <row r="286" spans="3:87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</row>
    <row r="287" spans="3:87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</row>
    <row r="288" spans="3:87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</row>
    <row r="289" spans="3:87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</row>
    <row r="290" spans="3:87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</row>
    <row r="291" spans="3:87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</row>
    <row r="292" spans="3:87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</row>
    <row r="293" spans="3:87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</row>
    <row r="294" spans="3:87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</row>
    <row r="295" spans="3:87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</row>
    <row r="296" spans="3:87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</row>
    <row r="297" spans="3:87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</row>
    <row r="298" spans="3:87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</row>
    <row r="299" spans="3:87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</row>
    <row r="300" spans="3:87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</row>
    <row r="301" spans="3:87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</row>
    <row r="302" spans="3:87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</row>
    <row r="303" spans="3:87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</row>
    <row r="304" spans="3:87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</row>
    <row r="305" spans="3:87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</row>
    <row r="306" spans="3:87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</row>
    <row r="307" spans="3:87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</row>
    <row r="308" spans="3:87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</row>
    <row r="309" spans="3:87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</row>
    <row r="310" spans="3:87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</row>
    <row r="311" spans="3:87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</row>
    <row r="312" spans="3:87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</row>
    <row r="313" spans="3:87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</row>
    <row r="314" spans="3:87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</row>
    <row r="315" spans="3:87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</row>
    <row r="316" spans="3:87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</row>
    <row r="317" spans="3:87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</row>
    <row r="318" spans="3:87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</row>
    <row r="319" spans="3:87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</row>
    <row r="320" spans="3:87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</row>
    <row r="321" spans="3:87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</row>
    <row r="322" spans="3:87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</row>
    <row r="323" spans="3:87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</row>
    <row r="324" spans="3:87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</row>
    <row r="325" spans="3:87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</row>
    <row r="326" spans="3:87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</row>
    <row r="327" spans="3:87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</row>
    <row r="328" spans="3:87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</row>
    <row r="329" spans="3:87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</row>
    <row r="330" spans="3:87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</row>
    <row r="331" spans="3:87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</row>
    <row r="332" spans="3:87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</row>
    <row r="333" spans="3:87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</row>
    <row r="334" spans="3:87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</row>
    <row r="335" spans="3:87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</row>
    <row r="336" spans="3:87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</row>
    <row r="337" spans="3:87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</row>
    <row r="338" spans="3:87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</row>
    <row r="339" spans="3:87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</row>
    <row r="340" spans="3:87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</row>
    <row r="341" spans="3:87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</row>
    <row r="342" spans="3:87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</row>
    <row r="343" spans="3:87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</row>
    <row r="344" spans="3:87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</row>
    <row r="345" spans="3:87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</row>
    <row r="346" spans="3:87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</row>
    <row r="347" spans="3:87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</row>
    <row r="348" spans="3:87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</row>
    <row r="349" spans="3:87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</row>
    <row r="350" spans="3:87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</row>
    <row r="351" spans="3:87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</row>
    <row r="352" spans="3:87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</row>
    <row r="353" spans="3:87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</row>
    <row r="354" spans="3:87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</row>
    <row r="355" spans="3:87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</row>
    <row r="356" spans="3:87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</row>
    <row r="357" spans="3:87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</row>
    <row r="358" spans="3:87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</row>
    <row r="359" spans="3:87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</row>
    <row r="360" spans="3:87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</row>
    <row r="361" spans="3:87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</row>
    <row r="362" spans="3:87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</row>
    <row r="363" spans="3:87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</row>
    <row r="364" spans="3:87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</row>
    <row r="365" spans="3:87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</row>
    <row r="366" spans="3:87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</row>
    <row r="367" spans="3:87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</row>
    <row r="368" spans="3:87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</row>
    <row r="369" spans="3:87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</row>
    <row r="370" spans="3:87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</row>
    <row r="371" spans="3:87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</row>
    <row r="372" spans="3:87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</row>
    <row r="373" spans="3:87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</row>
    <row r="374" spans="3:87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</row>
    <row r="375" spans="3:87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</row>
    <row r="376" spans="3:87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</row>
    <row r="377" spans="3:87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</row>
    <row r="378" spans="3:87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</row>
    <row r="379" spans="3:87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</row>
    <row r="380" spans="3:87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</row>
    <row r="381" spans="3:87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</row>
    <row r="382" spans="3:87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</row>
    <row r="383" spans="3:87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</row>
    <row r="384" spans="3:87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</row>
    <row r="385" spans="3:87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</row>
    <row r="386" spans="3:87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</row>
    <row r="387" spans="3:87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</row>
    <row r="388" spans="3:87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</row>
    <row r="389" spans="3:87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</row>
    <row r="390" spans="3:87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</row>
    <row r="391" spans="3:87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</row>
    <row r="392" spans="3:87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</row>
    <row r="393" spans="3:87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</row>
    <row r="394" spans="3:87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</row>
    <row r="395" spans="3:87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</row>
    <row r="396" spans="3:87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</row>
    <row r="397" spans="3:87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</row>
    <row r="398" spans="3:87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</row>
    <row r="399" spans="3:87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</row>
    <row r="400" spans="3:87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</row>
    <row r="401" spans="3:87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</row>
    <row r="402" spans="3:87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</row>
    <row r="403" spans="3:87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</row>
    <row r="404" spans="3:87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</row>
    <row r="405" spans="3:87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</row>
    <row r="406" spans="3:87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</row>
    <row r="407" spans="3:87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</row>
    <row r="408" spans="3:87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</row>
    <row r="409" spans="3:87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</row>
    <row r="410" spans="3:87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</row>
    <row r="411" spans="3:87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</row>
    <row r="412" spans="3:87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</row>
    <row r="413" spans="3:87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</row>
    <row r="414" spans="3:87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</row>
    <row r="415" spans="3:87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</row>
    <row r="416" spans="3:87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</row>
    <row r="417" spans="3:87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</row>
    <row r="418" spans="3:87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</row>
    <row r="419" spans="3:87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</row>
    <row r="420" spans="3:87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</row>
    <row r="421" spans="3:87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</row>
    <row r="422" spans="3:87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</row>
    <row r="423" spans="3:87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</row>
    <row r="424" spans="3:87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</row>
    <row r="425" spans="3:87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</row>
    <row r="426" spans="3:87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</row>
    <row r="427" spans="3:87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</row>
    <row r="428" spans="3:87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</row>
    <row r="429" spans="3:87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</row>
    <row r="430" spans="3:87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</row>
    <row r="431" spans="3:87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</row>
    <row r="432" spans="3:87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</row>
    <row r="433" spans="3:87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</row>
  </sheetData>
  <hyperlinks>
    <hyperlink ref="A1" location="Main!A1" display="Main" xr:uid="{5B509070-3E36-4430-B3EF-5BD85DFBD3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2024-08-04T08:31:22Z</dcterms:created>
  <dcterms:modified xsi:type="dcterms:W3CDTF">2025-09-02T16:29:29Z</dcterms:modified>
</cp:coreProperties>
</file>