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A68873DF-C4F5-4D54-9B23-99ABC0E4DA62}" xr6:coauthVersionLast="47" xr6:coauthVersionMax="47" xr10:uidLastSave="{00000000-0000-0000-0000-000000000000}"/>
  <bookViews>
    <workbookView xWindow="225" yWindow="1950" windowWidth="38175" windowHeight="15240" xr2:uid="{A30F2EBF-EA7F-4167-A21C-827A3805A5F6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2" l="1"/>
  <c r="J16" i="2" s="1"/>
  <c r="J21" i="2" s="1"/>
  <c r="J23" i="2" s="1"/>
  <c r="J25" i="2" s="1"/>
  <c r="J27" i="2" s="1"/>
  <c r="H11" i="2"/>
  <c r="H16" i="2" s="1"/>
  <c r="H21" i="2" s="1"/>
  <c r="H23" i="2" s="1"/>
  <c r="H25" i="2" s="1"/>
  <c r="H27" i="2" s="1"/>
  <c r="G11" i="2"/>
  <c r="G16" i="2" s="1"/>
  <c r="G21" i="2" s="1"/>
  <c r="G23" i="2" s="1"/>
  <c r="G25" i="2" s="1"/>
  <c r="G27" i="2" s="1"/>
  <c r="F11" i="2"/>
  <c r="F16" i="2" s="1"/>
  <c r="F21" i="2" s="1"/>
  <c r="F23" i="2" s="1"/>
  <c r="F25" i="2" s="1"/>
  <c r="F27" i="2" s="1"/>
  <c r="E11" i="2"/>
  <c r="E16" i="2" s="1"/>
  <c r="E21" i="2" s="1"/>
  <c r="E23" i="2" s="1"/>
  <c r="E25" i="2" s="1"/>
  <c r="E27" i="2" s="1"/>
  <c r="D11" i="2"/>
  <c r="D16" i="2" s="1"/>
  <c r="D21" i="2" s="1"/>
  <c r="D23" i="2" s="1"/>
  <c r="D25" i="2" s="1"/>
  <c r="D27" i="2" s="1"/>
  <c r="C11" i="2"/>
  <c r="C16" i="2" s="1"/>
  <c r="C21" i="2" s="1"/>
  <c r="C23" i="2" s="1"/>
  <c r="C25" i="2" s="1"/>
  <c r="C27" i="2" s="1"/>
  <c r="I11" i="2"/>
  <c r="I16" i="2" s="1"/>
  <c r="I21" i="2" s="1"/>
  <c r="I23" i="2" s="1"/>
  <c r="I25" i="2" s="1"/>
  <c r="I27" i="2" s="1"/>
  <c r="H7" i="1"/>
  <c r="H6" i="1"/>
  <c r="H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Oscar Settje</author>
  </authors>
  <commentList>
    <comment ref="B3" authorId="0" shapeId="0" xr:uid="{7BE51CCB-8DE9-415E-BF0A-4A901E3A3656}">
      <text>
        <r>
          <rPr>
            <b/>
            <sz val="9"/>
            <color indexed="81"/>
            <rFont val="Tahoma"/>
            <family val="2"/>
          </rPr>
          <t>Oscar Settje:</t>
        </r>
        <r>
          <rPr>
            <sz val="9"/>
            <color indexed="81"/>
            <rFont val="Tahoma"/>
            <family val="2"/>
          </rPr>
          <t xml:space="preserve">
not in mio</t>
        </r>
      </text>
    </comment>
  </commentList>
</comments>
</file>

<file path=xl/sharedStrings.xml><?xml version="1.0" encoding="utf-8"?>
<sst xmlns="http://schemas.openxmlformats.org/spreadsheetml/2006/main" count="47" uniqueCount="43">
  <si>
    <t>Live Nation</t>
  </si>
  <si>
    <t>numbers in mio USD</t>
  </si>
  <si>
    <t>Price</t>
  </si>
  <si>
    <t>LYV</t>
  </si>
  <si>
    <t>IR</t>
  </si>
  <si>
    <t>Shares</t>
  </si>
  <si>
    <t>MC</t>
  </si>
  <si>
    <t>Cash</t>
  </si>
  <si>
    <t>Debt</t>
  </si>
  <si>
    <t>EV</t>
  </si>
  <si>
    <t>Q323</t>
  </si>
  <si>
    <t>Q324</t>
  </si>
  <si>
    <t>Main</t>
  </si>
  <si>
    <t>Q123</t>
  </si>
  <si>
    <t>Q223</t>
  </si>
  <si>
    <t>Q423</t>
  </si>
  <si>
    <t>Q124</t>
  </si>
  <si>
    <t>Q224</t>
  </si>
  <si>
    <t>Q424</t>
  </si>
  <si>
    <t>EPS</t>
  </si>
  <si>
    <t>Revenue</t>
  </si>
  <si>
    <t>Cost of Sales</t>
  </si>
  <si>
    <t>Gross Profit</t>
  </si>
  <si>
    <t>SGA</t>
  </si>
  <si>
    <t>D&amp;A</t>
  </si>
  <si>
    <t>Gain on Sale of Assets</t>
  </si>
  <si>
    <t>Corporate Expense</t>
  </si>
  <si>
    <t>Operating Profit</t>
  </si>
  <si>
    <t>Interest Expense</t>
  </si>
  <si>
    <t>Interest Income</t>
  </si>
  <si>
    <t>Earnings of affiliates</t>
  </si>
  <si>
    <t>Other Expenses</t>
  </si>
  <si>
    <t>Pretax Income</t>
  </si>
  <si>
    <t>Tax Expense</t>
  </si>
  <si>
    <t>Net Income</t>
  </si>
  <si>
    <t>Minority Interests</t>
  </si>
  <si>
    <t>Net Income to Company</t>
  </si>
  <si>
    <t>Concerts International</t>
  </si>
  <si>
    <t>Concerts North America</t>
  </si>
  <si>
    <t>Fans Northa America</t>
  </si>
  <si>
    <t>Fans Interntational</t>
  </si>
  <si>
    <t>Non fee-bearing tickets sold</t>
  </si>
  <si>
    <t>Fee-bearing tickets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</si>
</sst>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5" fillId="0" borderId="0" xfId="0" applyFont="1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0" fontId="6" fillId="0" borderId="0" xfId="1" applyFont="1"/>
    <xf numFmtId="3" fontId="5" fillId="0" borderId="0" xfId="0" applyNumberFormat="1" applyFont="1"/>
    <xf numFmtId="4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B9AEF-7A33-4A9C-A053-BDEE5EF972DD}">
  <dimension ref="A1:I7"/>
  <sheetViews>
    <sheetView tabSelected="1" zoomScale="200" zoomScaleNormal="200" workbookViewId="0">
      <selection activeCell="A2" sqref="A2"/>
    </sheetView>
  </sheetViews>
  <sheetFormatPr defaultRowHeight="12.75" x14ac:dyDescent="0.2"/>
  <cols>
    <col min="1" max="1" width="4.140625" style="2" customWidth="1"/>
    <col min="2" max="16384" width="9.140625" style="2"/>
  </cols>
  <sheetData>
    <row r="1" spans="1:9" x14ac:dyDescent="0.2">
      <c r="A1" s="1" t="s">
        <v>0</v>
      </c>
    </row>
    <row r="2" spans="1:9" x14ac:dyDescent="0.2">
      <c r="A2" s="2" t="s">
        <v>1</v>
      </c>
      <c r="G2" s="2" t="s">
        <v>2</v>
      </c>
      <c r="H2" s="2">
        <v>134.9</v>
      </c>
    </row>
    <row r="3" spans="1:9" x14ac:dyDescent="0.2">
      <c r="G3" s="2" t="s">
        <v>5</v>
      </c>
      <c r="H3" s="3">
        <v>232.35368500000001</v>
      </c>
      <c r="I3" s="4" t="s">
        <v>11</v>
      </c>
    </row>
    <row r="4" spans="1:9" x14ac:dyDescent="0.2">
      <c r="B4" s="2" t="s">
        <v>3</v>
      </c>
      <c r="G4" s="2" t="s">
        <v>6</v>
      </c>
      <c r="H4" s="3">
        <f>+H2*H3</f>
        <v>31344.512106500002</v>
      </c>
    </row>
    <row r="5" spans="1:9" x14ac:dyDescent="0.2">
      <c r="B5" s="2" t="s">
        <v>4</v>
      </c>
      <c r="G5" s="2" t="s">
        <v>7</v>
      </c>
      <c r="H5" s="3">
        <v>5489.9189999999999</v>
      </c>
      <c r="I5" s="4" t="s">
        <v>11</v>
      </c>
    </row>
    <row r="6" spans="1:9" x14ac:dyDescent="0.2">
      <c r="G6" s="2" t="s">
        <v>8</v>
      </c>
      <c r="H6" s="3">
        <f>5672.804+582.088</f>
        <v>6254.8919999999998</v>
      </c>
      <c r="I6" s="4" t="s">
        <v>11</v>
      </c>
    </row>
    <row r="7" spans="1:9" x14ac:dyDescent="0.2">
      <c r="G7" s="2" t="s">
        <v>9</v>
      </c>
      <c r="H7" s="3">
        <f>+H4-H5+H6</f>
        <v>32109.485106500004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01499-0145-43EA-B9A2-E3606FBA77F3}">
  <dimension ref="A1:AB169"/>
  <sheetViews>
    <sheetView zoomScale="200" zoomScaleNormal="200" workbookViewId="0">
      <pane xSplit="2" ySplit="2" topLeftCell="E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 x14ac:dyDescent="0.2"/>
  <cols>
    <col min="1" max="1" width="5.42578125" style="2" bestFit="1" customWidth="1"/>
    <col min="2" max="2" width="24.7109375" style="2" customWidth="1"/>
    <col min="3" max="4" width="9.140625" style="2"/>
    <col min="5" max="5" width="9.85546875" style="2" customWidth="1"/>
    <col min="6" max="16384" width="9.140625" style="2"/>
  </cols>
  <sheetData>
    <row r="1" spans="1:28" x14ac:dyDescent="0.2">
      <c r="A1" s="5" t="s">
        <v>12</v>
      </c>
    </row>
    <row r="2" spans="1:28" x14ac:dyDescent="0.2">
      <c r="C2" s="4" t="s">
        <v>13</v>
      </c>
      <c r="D2" s="4" t="s">
        <v>14</v>
      </c>
      <c r="E2" s="4" t="s">
        <v>10</v>
      </c>
      <c r="F2" s="4" t="s">
        <v>15</v>
      </c>
      <c r="G2" s="4" t="s">
        <v>16</v>
      </c>
      <c r="H2" s="4" t="s">
        <v>17</v>
      </c>
      <c r="I2" s="4" t="s">
        <v>11</v>
      </c>
      <c r="J2" s="4" t="s">
        <v>18</v>
      </c>
    </row>
    <row r="3" spans="1:28" x14ac:dyDescent="0.2">
      <c r="B3" s="2" t="s">
        <v>38</v>
      </c>
      <c r="C3" s="4"/>
      <c r="D3" s="4"/>
      <c r="E3" s="3">
        <v>9080</v>
      </c>
      <c r="F3" s="3"/>
      <c r="G3" s="3"/>
      <c r="H3" s="3"/>
      <c r="I3" s="3">
        <v>9664</v>
      </c>
      <c r="J3" s="4"/>
    </row>
    <row r="4" spans="1:28" x14ac:dyDescent="0.2">
      <c r="B4" s="2" t="s">
        <v>37</v>
      </c>
      <c r="C4" s="4"/>
      <c r="D4" s="4"/>
      <c r="E4" s="3">
        <v>3010</v>
      </c>
      <c r="F4" s="3"/>
      <c r="G4" s="3"/>
      <c r="H4" s="3"/>
      <c r="I4" s="3">
        <v>3170</v>
      </c>
      <c r="J4" s="4"/>
    </row>
    <row r="5" spans="1:28" x14ac:dyDescent="0.2">
      <c r="B5" s="2" t="s">
        <v>39</v>
      </c>
      <c r="C5" s="4"/>
      <c r="D5" s="4"/>
      <c r="E5" s="3">
        <v>34192</v>
      </c>
      <c r="F5" s="3"/>
      <c r="G5" s="3"/>
      <c r="H5" s="3"/>
      <c r="I5" s="3">
        <v>32900</v>
      </c>
      <c r="J5" s="4"/>
    </row>
    <row r="6" spans="1:28" x14ac:dyDescent="0.2">
      <c r="B6" s="2" t="s">
        <v>40</v>
      </c>
      <c r="C6" s="4"/>
      <c r="D6" s="4"/>
      <c r="E6" s="3">
        <v>18085</v>
      </c>
      <c r="F6" s="3"/>
      <c r="G6" s="3"/>
      <c r="H6" s="3"/>
      <c r="I6" s="3">
        <v>17200</v>
      </c>
      <c r="J6" s="4"/>
    </row>
    <row r="7" spans="1:28" x14ac:dyDescent="0.2">
      <c r="B7" s="2" t="s">
        <v>42</v>
      </c>
      <c r="C7" s="4"/>
      <c r="D7" s="4"/>
      <c r="E7" s="3">
        <v>89300</v>
      </c>
      <c r="F7" s="3"/>
      <c r="G7" s="3"/>
      <c r="H7" s="3"/>
      <c r="I7" s="3">
        <v>83233</v>
      </c>
      <c r="J7" s="4"/>
    </row>
    <row r="8" spans="1:28" x14ac:dyDescent="0.2">
      <c r="B8" s="2" t="s">
        <v>41</v>
      </c>
      <c r="C8" s="3"/>
      <c r="D8" s="3"/>
      <c r="E8" s="3">
        <v>66083</v>
      </c>
      <c r="F8" s="3"/>
      <c r="G8" s="3"/>
      <c r="H8" s="3"/>
      <c r="I8" s="3">
        <v>69162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x14ac:dyDescent="0.2">
      <c r="B9" s="1" t="s">
        <v>20</v>
      </c>
      <c r="C9" s="6"/>
      <c r="D9" s="6"/>
      <c r="E9" s="6">
        <v>8154.5630000000001</v>
      </c>
      <c r="F9" s="6"/>
      <c r="G9" s="6"/>
      <c r="H9" s="6"/>
      <c r="I9" s="6">
        <v>7651.0870000000004</v>
      </c>
      <c r="J9" s="6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x14ac:dyDescent="0.2">
      <c r="B10" s="2" t="s">
        <v>21</v>
      </c>
      <c r="C10" s="3"/>
      <c r="D10" s="3"/>
      <c r="E10" s="3">
        <v>6297.8829999999998</v>
      </c>
      <c r="F10" s="3"/>
      <c r="G10" s="3"/>
      <c r="H10" s="3"/>
      <c r="I10" s="3">
        <v>5780.1880000000001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x14ac:dyDescent="0.2">
      <c r="B11" s="2" t="s">
        <v>22</v>
      </c>
      <c r="C11" s="3">
        <f t="shared" ref="C11:H11" si="0">+C9-C10</f>
        <v>0</v>
      </c>
      <c r="D11" s="3">
        <f t="shared" si="0"/>
        <v>0</v>
      </c>
      <c r="E11" s="3">
        <f t="shared" si="0"/>
        <v>1856.6800000000003</v>
      </c>
      <c r="F11" s="3">
        <f t="shared" si="0"/>
        <v>0</v>
      </c>
      <c r="G11" s="3">
        <f t="shared" si="0"/>
        <v>0</v>
      </c>
      <c r="H11" s="3">
        <f t="shared" si="0"/>
        <v>0</v>
      </c>
      <c r="I11" s="3">
        <f>+I9-I10</f>
        <v>1870.8990000000003</v>
      </c>
      <c r="J11" s="3">
        <f t="shared" ref="J11" si="1">+J9-J10</f>
        <v>0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x14ac:dyDescent="0.2">
      <c r="B12" s="2" t="s">
        <v>23</v>
      </c>
      <c r="C12" s="3"/>
      <c r="D12" s="3"/>
      <c r="E12" s="3">
        <v>974.15</v>
      </c>
      <c r="F12" s="3"/>
      <c r="G12" s="3"/>
      <c r="H12" s="3"/>
      <c r="I12" s="3">
        <v>1005.418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x14ac:dyDescent="0.2">
      <c r="B13" s="2" t="s">
        <v>24</v>
      </c>
      <c r="C13" s="3"/>
      <c r="D13" s="3"/>
      <c r="E13" s="3">
        <v>130.65299999999999</v>
      </c>
      <c r="F13" s="3"/>
      <c r="G13" s="3"/>
      <c r="H13" s="3"/>
      <c r="I13" s="3">
        <v>137.001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x14ac:dyDescent="0.2">
      <c r="B14" s="2" t="s">
        <v>25</v>
      </c>
      <c r="C14" s="3"/>
      <c r="D14" s="3"/>
      <c r="E14" s="3">
        <v>-1.583</v>
      </c>
      <c r="F14" s="3"/>
      <c r="G14" s="3"/>
      <c r="H14" s="3"/>
      <c r="I14" s="3">
        <v>-3.968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x14ac:dyDescent="0.2">
      <c r="B15" s="2" t="s">
        <v>26</v>
      </c>
      <c r="C15" s="3"/>
      <c r="D15" s="3"/>
      <c r="E15" s="3">
        <v>99.802000000000007</v>
      </c>
      <c r="F15" s="3"/>
      <c r="G15" s="3"/>
      <c r="H15" s="3"/>
      <c r="I15" s="3">
        <v>92.923000000000002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x14ac:dyDescent="0.2">
      <c r="B16" s="2" t="s">
        <v>27</v>
      </c>
      <c r="C16" s="3">
        <f t="shared" ref="C16:H16" si="2">+C11-SUM(C12:C15)</f>
        <v>0</v>
      </c>
      <c r="D16" s="3">
        <f t="shared" si="2"/>
        <v>0</v>
      </c>
      <c r="E16" s="3">
        <f t="shared" si="2"/>
        <v>653.65800000000058</v>
      </c>
      <c r="F16" s="3">
        <f t="shared" si="2"/>
        <v>0</v>
      </c>
      <c r="G16" s="3">
        <f t="shared" si="2"/>
        <v>0</v>
      </c>
      <c r="H16" s="3">
        <f t="shared" si="2"/>
        <v>0</v>
      </c>
      <c r="I16" s="3">
        <f>+I11-SUM(I12:I15)</f>
        <v>639.52500000000032</v>
      </c>
      <c r="J16" s="3">
        <f t="shared" ref="J16" si="3">+J11-SUM(J12:J15)</f>
        <v>0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2:28" x14ac:dyDescent="0.2">
      <c r="B17" s="2" t="s">
        <v>28</v>
      </c>
      <c r="C17" s="3"/>
      <c r="D17" s="3"/>
      <c r="E17" s="3">
        <v>86.215000000000003</v>
      </c>
      <c r="F17" s="3"/>
      <c r="G17" s="3"/>
      <c r="H17" s="3"/>
      <c r="I17" s="3">
        <v>87.960999999999999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2:28" x14ac:dyDescent="0.2">
      <c r="B18" s="2" t="s">
        <v>29</v>
      </c>
      <c r="C18" s="3"/>
      <c r="D18" s="3"/>
      <c r="E18" s="3">
        <v>78.106999999999999</v>
      </c>
      <c r="F18" s="3"/>
      <c r="G18" s="3"/>
      <c r="H18" s="3"/>
      <c r="I18" s="3">
        <v>36.067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2:28" x14ac:dyDescent="0.2">
      <c r="B19" s="2" t="s">
        <v>30</v>
      </c>
      <c r="C19" s="3"/>
      <c r="D19" s="3"/>
      <c r="E19" s="3">
        <v>-5.3819999999999997</v>
      </c>
      <c r="F19" s="3"/>
      <c r="G19" s="3"/>
      <c r="H19" s="3"/>
      <c r="I19" s="3">
        <v>13.987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2:28" x14ac:dyDescent="0.2">
      <c r="B20" s="2" t="s">
        <v>31</v>
      </c>
      <c r="C20" s="3"/>
      <c r="D20" s="3"/>
      <c r="E20" s="3">
        <v>-19.251000000000001</v>
      </c>
      <c r="F20" s="3"/>
      <c r="G20" s="3"/>
      <c r="H20" s="3"/>
      <c r="I20" s="3">
        <v>12.268000000000001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2:28" x14ac:dyDescent="0.2">
      <c r="B21" s="2" t="s">
        <v>32</v>
      </c>
      <c r="C21" s="3">
        <f t="shared" ref="C21:H21" si="4">+C16-C17+C18-C19+C20</f>
        <v>0</v>
      </c>
      <c r="D21" s="3">
        <f t="shared" si="4"/>
        <v>0</v>
      </c>
      <c r="E21" s="3">
        <f t="shared" si="4"/>
        <v>631.68100000000049</v>
      </c>
      <c r="F21" s="3">
        <f t="shared" si="4"/>
        <v>0</v>
      </c>
      <c r="G21" s="3">
        <f t="shared" si="4"/>
        <v>0</v>
      </c>
      <c r="H21" s="3">
        <f t="shared" si="4"/>
        <v>0</v>
      </c>
      <c r="I21" s="3">
        <f>+I16-I17+I18-I19+I20</f>
        <v>585.91200000000038</v>
      </c>
      <c r="J21" s="3">
        <f t="shared" ref="J21" si="5">+J16-J17+J18-J19+J20</f>
        <v>0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2:28" x14ac:dyDescent="0.2">
      <c r="B22" s="2" t="s">
        <v>33</v>
      </c>
      <c r="C22" s="3"/>
      <c r="D22" s="3"/>
      <c r="E22" s="3">
        <v>50.268999999999998</v>
      </c>
      <c r="F22" s="3"/>
      <c r="G22" s="3"/>
      <c r="H22" s="3"/>
      <c r="I22" s="3">
        <v>70.228999999999999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2:28" x14ac:dyDescent="0.2">
      <c r="B23" s="2" t="s">
        <v>34</v>
      </c>
      <c r="C23" s="3">
        <f t="shared" ref="C23:H23" si="6">+C21-C22</f>
        <v>0</v>
      </c>
      <c r="D23" s="3">
        <f t="shared" si="6"/>
        <v>0</v>
      </c>
      <c r="E23" s="3">
        <f t="shared" si="6"/>
        <v>581.41200000000049</v>
      </c>
      <c r="F23" s="3">
        <f t="shared" si="6"/>
        <v>0</v>
      </c>
      <c r="G23" s="3">
        <f t="shared" si="6"/>
        <v>0</v>
      </c>
      <c r="H23" s="3">
        <f t="shared" si="6"/>
        <v>0</v>
      </c>
      <c r="I23" s="3">
        <f>+I21-I22</f>
        <v>515.68300000000033</v>
      </c>
      <c r="J23" s="3">
        <f t="shared" ref="J23" si="7">+J21-J22</f>
        <v>0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2:28" x14ac:dyDescent="0.2">
      <c r="B24" s="2" t="s">
        <v>35</v>
      </c>
      <c r="C24" s="3"/>
      <c r="D24" s="3"/>
      <c r="E24" s="3">
        <v>59.932000000000002</v>
      </c>
      <c r="F24" s="3"/>
      <c r="G24" s="3"/>
      <c r="H24" s="3"/>
      <c r="I24" s="3">
        <v>63.878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2:28" x14ac:dyDescent="0.2">
      <c r="B25" s="2" t="s">
        <v>36</v>
      </c>
      <c r="C25" s="3">
        <f t="shared" ref="C25:H25" si="8">+C23-C24</f>
        <v>0</v>
      </c>
      <c r="D25" s="3">
        <f t="shared" si="8"/>
        <v>0</v>
      </c>
      <c r="E25" s="3">
        <f t="shared" si="8"/>
        <v>521.48000000000047</v>
      </c>
      <c r="F25" s="3">
        <f t="shared" si="8"/>
        <v>0</v>
      </c>
      <c r="G25" s="3">
        <f t="shared" si="8"/>
        <v>0</v>
      </c>
      <c r="H25" s="3">
        <f t="shared" si="8"/>
        <v>0</v>
      </c>
      <c r="I25" s="3">
        <f>+I23-I24</f>
        <v>451.80500000000035</v>
      </c>
      <c r="J25" s="3">
        <f t="shared" ref="J25" si="9">+J23-J24</f>
        <v>0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2:28" x14ac:dyDescent="0.2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2:28" x14ac:dyDescent="0.2">
      <c r="B27" s="2" t="s">
        <v>19</v>
      </c>
      <c r="C27" s="7" t="e">
        <f t="shared" ref="C27:H27" si="10">+C25/C28</f>
        <v>#DIV/0!</v>
      </c>
      <c r="D27" s="7" t="e">
        <f t="shared" si="10"/>
        <v>#DIV/0!</v>
      </c>
      <c r="E27" s="7">
        <f t="shared" si="10"/>
        <v>2.2793226911412479</v>
      </c>
      <c r="F27" s="7" t="e">
        <f t="shared" si="10"/>
        <v>#DIV/0!</v>
      </c>
      <c r="G27" s="7" t="e">
        <f t="shared" si="10"/>
        <v>#DIV/0!</v>
      </c>
      <c r="H27" s="7" t="e">
        <f t="shared" si="10"/>
        <v>#DIV/0!</v>
      </c>
      <c r="I27" s="7">
        <f>+I25/I28</f>
        <v>1.9611779016659197</v>
      </c>
      <c r="J27" s="7" t="e">
        <f t="shared" ref="J27" si="11">+J25/J28</f>
        <v>#DIV/0!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2:28" x14ac:dyDescent="0.2">
      <c r="B28" s="2" t="s">
        <v>5</v>
      </c>
      <c r="C28" s="3"/>
      <c r="D28" s="3"/>
      <c r="E28" s="3">
        <v>228.787263</v>
      </c>
      <c r="F28" s="3"/>
      <c r="G28" s="3"/>
      <c r="H28" s="3"/>
      <c r="I28" s="3">
        <v>230.37430699999999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2:28" x14ac:dyDescent="0.2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2:28" x14ac:dyDescent="0.2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2:28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2:28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3:28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3:28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3:28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3:28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3:28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3:28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3:28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3:28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3:28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3:28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3:28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3:28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3:28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3:28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3:28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3:28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3:28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3:28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3:28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3:28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3:28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3:28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3:28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3:28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3:28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3:28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3:28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3:28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3:28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3:28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3:28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3:28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3:28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3:28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3:28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3:28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3:28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3:28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3:28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3:28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3:28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3:28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3:28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3:28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3:28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3:28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3:28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3:28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3:28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3:28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3:28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3:28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3:28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3:28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3:28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3:28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3:28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3:28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3:28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3:28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3:28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3:28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3:28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3:28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3:28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3:28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3:28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3:28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3:28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3:28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3:28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3:28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3:28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3:28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3:28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3:28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3:28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3:28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3:28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3:28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3:28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3:28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3:28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3:28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3:28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3:28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3:28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3:28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3:28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3:28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3:28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3:28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3:28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3:28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3:28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3:28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3:28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3:28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3:28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3:28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3:28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3:28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3:28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3:28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3:28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3:28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3:28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3:28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3:28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3:28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3:28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3:28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3:28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3:28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3:28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3:28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3:28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3:28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3:28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3:28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3:28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3:28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3:28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3:28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3:28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3:28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3:28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3:28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3:28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3:28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3:28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3:28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3:28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3:28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3:28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3:28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3:28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</sheetData>
  <hyperlinks>
    <hyperlink ref="A1" location="Main!A1" display="Main" xr:uid="{B3594536-4E0D-497E-9A8B-02CCBC82F3CD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2025-01-16T17:03:52Z</dcterms:created>
  <dcterms:modified xsi:type="dcterms:W3CDTF">2025-09-02T16:43:46Z</dcterms:modified>
</cp:coreProperties>
</file>