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5AE40B3-ADF8-4FA8-A4D4-54EEE9FD08D4}" xr6:coauthVersionLast="47" xr6:coauthVersionMax="47" xr10:uidLastSave="{00000000-0000-0000-0000-000000000000}"/>
  <bookViews>
    <workbookView xWindow="225" yWindow="1950" windowWidth="38175" windowHeight="15240" xr2:uid="{0375D482-E6D0-4B87-8D3C-6E1C384A01FD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3" l="1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I27" i="3"/>
  <c r="I26" i="3"/>
  <c r="I25" i="3"/>
  <c r="J24" i="3"/>
  <c r="J23" i="3"/>
  <c r="H24" i="3"/>
  <c r="G24" i="3"/>
  <c r="H23" i="3"/>
  <c r="G23" i="3"/>
  <c r="I24" i="3"/>
  <c r="I23" i="3"/>
  <c r="J22" i="3"/>
  <c r="H22" i="3"/>
  <c r="G22" i="3"/>
  <c r="I22" i="3"/>
  <c r="J17" i="3"/>
  <c r="H17" i="3"/>
  <c r="G17" i="3"/>
  <c r="F17" i="3"/>
  <c r="E17" i="3"/>
  <c r="C17" i="3"/>
  <c r="J14" i="3"/>
  <c r="H14" i="3"/>
  <c r="G14" i="3"/>
  <c r="F14" i="3"/>
  <c r="E14" i="3"/>
  <c r="C14" i="3"/>
  <c r="J10" i="3"/>
  <c r="H10" i="3"/>
  <c r="G10" i="3"/>
  <c r="F10" i="3"/>
  <c r="E10" i="3"/>
  <c r="E19" i="3" s="1"/>
  <c r="D10" i="3"/>
  <c r="D14" i="3" s="1"/>
  <c r="D17" i="3" s="1"/>
  <c r="D19" i="3" s="1"/>
  <c r="C10" i="3"/>
  <c r="J7" i="3"/>
  <c r="H7" i="3"/>
  <c r="G7" i="3"/>
  <c r="F7" i="3"/>
  <c r="E7" i="3"/>
  <c r="D7" i="3"/>
  <c r="C7" i="3"/>
  <c r="J19" i="3"/>
  <c r="H19" i="3"/>
  <c r="G19" i="3"/>
  <c r="F19" i="3"/>
  <c r="C19" i="3"/>
  <c r="I7" i="3"/>
  <c r="I10" i="3" s="1"/>
  <c r="I14" i="3" s="1"/>
  <c r="I17" i="3" s="1"/>
  <c r="I19" i="3" s="1"/>
  <c r="G4" i="1"/>
  <c r="G7" i="1" s="1"/>
</calcChain>
</file>

<file path=xl/sharedStrings.xml><?xml version="1.0" encoding="utf-8"?>
<sst xmlns="http://schemas.openxmlformats.org/spreadsheetml/2006/main" count="55" uniqueCount="51">
  <si>
    <t xml:space="preserve">Mattel </t>
  </si>
  <si>
    <t>numbers in mio USD</t>
  </si>
  <si>
    <t>MAT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</si>
  <si>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</si>
  <si>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</si>
  <si>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</si>
  <si>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</si>
  <si>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</si>
  <si>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</si>
  <si>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</si>
  <si>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</si>
  <si>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</si>
  <si>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</si>
  <si>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</si>
  <si>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</si>
  <si>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</si>
  <si>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</si>
  <si>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</si>
  <si>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</si>
  <si>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</si>
  <si>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</si>
  <si>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</si>
  <si>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 xml:space="preserve">Advertising </t>
  </si>
  <si>
    <t>S&amp;A</t>
  </si>
  <si>
    <t>Operating Income</t>
  </si>
  <si>
    <t>Interest Expense</t>
  </si>
  <si>
    <t>Interest Income</t>
  </si>
  <si>
    <t>Other Expenses</t>
  </si>
  <si>
    <t>Pretax Income</t>
  </si>
  <si>
    <t>Tax Expense</t>
  </si>
  <si>
    <t>Loss from Investments</t>
  </si>
  <si>
    <t>Net Income</t>
  </si>
  <si>
    <t>EPS</t>
  </si>
  <si>
    <t>North America</t>
  </si>
  <si>
    <t xml:space="preserve">International </t>
  </si>
  <si>
    <t>America Growth</t>
  </si>
  <si>
    <t>International Growth</t>
  </si>
  <si>
    <t xml:space="preserve">Revenue Growth </t>
  </si>
  <si>
    <t xml:space="preserve">Gross Margin </t>
  </si>
  <si>
    <t xml:space="preserve">Operating Margin </t>
  </si>
  <si>
    <t>Tax Rate</t>
  </si>
  <si>
    <t>Segments</t>
  </si>
  <si>
    <t>Dolls</t>
  </si>
  <si>
    <t>Infant, Toddler</t>
  </si>
  <si>
    <t>Vehicles</t>
  </si>
  <si>
    <t>Action Figures, Games etc.</t>
  </si>
  <si>
    <t>Brands/Products</t>
  </si>
  <si>
    <t>Barbie, Disney Princess etc.</t>
  </si>
  <si>
    <t>Fisher-Price, Thomas&amp;Friends etc.</t>
  </si>
  <si>
    <t>Hot Wheels, Matchbox, Cars</t>
  </si>
  <si>
    <t>WWE, Star Wars, Masters of the 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</si>
</sst>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763-855F-442D-9005-7395BE77C34B}">
  <dimension ref="A1:H11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2" width="24.5703125" style="2" bestFit="1" customWidth="1"/>
    <col min="3" max="3" width="31.85546875" style="2" bestFit="1" customWidth="1"/>
    <col min="4" max="16384" width="9.140625" style="2"/>
  </cols>
  <sheetData>
    <row r="1" spans="1:8" x14ac:dyDescent="0.2">
      <c r="A1" s="1" t="s">
        <v>0</v>
      </c>
    </row>
    <row r="2" spans="1:8" x14ac:dyDescent="0.2">
      <c r="A2" s="2" t="s">
        <v>1</v>
      </c>
      <c r="F2" s="2" t="s">
        <v>4</v>
      </c>
      <c r="G2" s="2">
        <v>18.07</v>
      </c>
    </row>
    <row r="3" spans="1:8" x14ac:dyDescent="0.2">
      <c r="F3" s="2" t="s">
        <v>5</v>
      </c>
      <c r="G3" s="3">
        <v>336.9</v>
      </c>
      <c r="H3" s="4" t="s">
        <v>10</v>
      </c>
    </row>
    <row r="4" spans="1:8" x14ac:dyDescent="0.2">
      <c r="B4" s="2" t="s">
        <v>2</v>
      </c>
      <c r="F4" s="2" t="s">
        <v>6</v>
      </c>
      <c r="G4" s="3">
        <f>+G2*G3</f>
        <v>6087.7829999999994</v>
      </c>
    </row>
    <row r="5" spans="1:8" x14ac:dyDescent="0.2">
      <c r="B5" s="2" t="s">
        <v>3</v>
      </c>
      <c r="F5" s="2" t="s">
        <v>7</v>
      </c>
      <c r="G5" s="3">
        <v>723.53200000000004</v>
      </c>
      <c r="H5" s="4" t="s">
        <v>10</v>
      </c>
    </row>
    <row r="6" spans="1:8" x14ac:dyDescent="0.2">
      <c r="F6" s="2" t="s">
        <v>8</v>
      </c>
      <c r="G6" s="3">
        <v>2333.2600000000002</v>
      </c>
      <c r="H6" s="4" t="s">
        <v>10</v>
      </c>
    </row>
    <row r="7" spans="1:8" x14ac:dyDescent="0.2">
      <c r="B7" s="5" t="s">
        <v>41</v>
      </c>
      <c r="C7" s="6" t="s">
        <v>46</v>
      </c>
      <c r="D7" s="7"/>
      <c r="F7" s="2" t="s">
        <v>9</v>
      </c>
      <c r="G7" s="3">
        <f>+G4-G5+G6</f>
        <v>7697.5109999999995</v>
      </c>
    </row>
    <row r="8" spans="1:8" x14ac:dyDescent="0.2">
      <c r="B8" s="8" t="s">
        <v>42</v>
      </c>
      <c r="C8" s="9" t="s">
        <v>47</v>
      </c>
      <c r="D8" s="10"/>
    </row>
    <row r="9" spans="1:8" x14ac:dyDescent="0.2">
      <c r="B9" s="11" t="s">
        <v>43</v>
      </c>
      <c r="C9" s="2" t="s">
        <v>48</v>
      </c>
      <c r="D9" s="12"/>
    </row>
    <row r="10" spans="1:8" x14ac:dyDescent="0.2">
      <c r="B10" s="11" t="s">
        <v>44</v>
      </c>
      <c r="C10" s="2" t="s">
        <v>49</v>
      </c>
      <c r="D10" s="12"/>
    </row>
    <row r="11" spans="1:8" x14ac:dyDescent="0.2">
      <c r="B11" s="13" t="s">
        <v>45</v>
      </c>
      <c r="C11" s="14" t="s">
        <v>50</v>
      </c>
      <c r="D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3B5-CBD9-4D03-92A7-78DC5E16BE18}">
  <dimension ref="A1:AC56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3.5703125" style="2" bestFit="1" customWidth="1"/>
    <col min="3" max="16384" width="9.140625" style="2"/>
  </cols>
  <sheetData>
    <row r="1" spans="1:29" x14ac:dyDescent="0.2">
      <c r="A1" s="16" t="s">
        <v>11</v>
      </c>
    </row>
    <row r="2" spans="1:2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29" x14ac:dyDescent="0.2">
      <c r="B3" s="2" t="s">
        <v>33</v>
      </c>
      <c r="C3" s="3"/>
      <c r="D3" s="3">
        <v>470.48599999999999</v>
      </c>
      <c r="E3" s="3">
        <v>1146.961</v>
      </c>
      <c r="F3" s="3"/>
      <c r="G3" s="3"/>
      <c r="H3" s="3">
        <v>477.786</v>
      </c>
      <c r="I3" s="3">
        <v>1108.288</v>
      </c>
      <c r="J3" s="3"/>
      <c r="K3" s="3"/>
    </row>
    <row r="4" spans="1:29" x14ac:dyDescent="0.2">
      <c r="B4" s="2" t="s">
        <v>34</v>
      </c>
      <c r="C4" s="3"/>
      <c r="D4" s="3">
        <v>344.09300000000002</v>
      </c>
      <c r="E4" s="3">
        <v>771.827</v>
      </c>
      <c r="F4" s="3"/>
      <c r="G4" s="3"/>
      <c r="H4" s="3">
        <v>331.72199999999998</v>
      </c>
      <c r="I4" s="3">
        <v>735.61599999999999</v>
      </c>
      <c r="J4" s="3"/>
      <c r="K4" s="3"/>
    </row>
    <row r="5" spans="1:29" x14ac:dyDescent="0.2">
      <c r="B5" s="1" t="s">
        <v>19</v>
      </c>
      <c r="C5" s="17"/>
      <c r="D5" s="17">
        <v>814.57899999999995</v>
      </c>
      <c r="E5" s="17">
        <v>1918.788</v>
      </c>
      <c r="F5" s="17"/>
      <c r="G5" s="17"/>
      <c r="H5" s="17">
        <v>809.50800000000004</v>
      </c>
      <c r="I5" s="17">
        <v>1843.904</v>
      </c>
      <c r="J5" s="17"/>
      <c r="K5" s="17"/>
      <c r="L5" s="17"/>
      <c r="M5" s="17"/>
      <c r="N5" s="17"/>
      <c r="O5" s="17"/>
      <c r="P5" s="17"/>
      <c r="Q5" s="17"/>
      <c r="R5" s="17"/>
    </row>
    <row r="6" spans="1:29" x14ac:dyDescent="0.2">
      <c r="B6" s="2" t="s">
        <v>20</v>
      </c>
      <c r="C6" s="3"/>
      <c r="D6" s="3">
        <v>488.79199999999997</v>
      </c>
      <c r="E6" s="3">
        <v>940.85400000000004</v>
      </c>
      <c r="F6" s="3"/>
      <c r="G6" s="3"/>
      <c r="H6" s="3">
        <v>420.63799999999998</v>
      </c>
      <c r="I6" s="3">
        <v>864.90800000000002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B7" s="2" t="s">
        <v>21</v>
      </c>
      <c r="C7" s="3">
        <f t="shared" ref="C7:H7" si="0">+C5-C6</f>
        <v>0</v>
      </c>
      <c r="D7" s="3">
        <f t="shared" si="0"/>
        <v>325.78699999999998</v>
      </c>
      <c r="E7" s="3">
        <f t="shared" si="0"/>
        <v>977.93399999999997</v>
      </c>
      <c r="F7" s="3">
        <f t="shared" si="0"/>
        <v>0</v>
      </c>
      <c r="G7" s="3">
        <f t="shared" si="0"/>
        <v>0</v>
      </c>
      <c r="H7" s="3">
        <f t="shared" si="0"/>
        <v>388.87000000000006</v>
      </c>
      <c r="I7" s="3">
        <f>+I5-I6</f>
        <v>978.99599999999998</v>
      </c>
      <c r="J7" s="3">
        <f t="shared" ref="J7" si="1">+J5-J6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">
      <c r="B8" s="2" t="s">
        <v>22</v>
      </c>
      <c r="C8" s="3"/>
      <c r="D8" s="3">
        <v>76.046999999999997</v>
      </c>
      <c r="E8" s="3">
        <v>124.265</v>
      </c>
      <c r="F8" s="3"/>
      <c r="G8" s="3"/>
      <c r="H8" s="3">
        <v>71.441000000000003</v>
      </c>
      <c r="I8" s="3">
        <v>104.956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B9" s="2" t="s">
        <v>23</v>
      </c>
      <c r="C9" s="3"/>
      <c r="D9" s="3">
        <v>364.77699999999999</v>
      </c>
      <c r="E9" s="3">
        <v>379.81099999999998</v>
      </c>
      <c r="F9" s="3"/>
      <c r="G9" s="3"/>
      <c r="H9" s="3">
        <v>352.947</v>
      </c>
      <c r="I9" s="3">
        <v>385.69900000000001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B10" s="2" t="s">
        <v>24</v>
      </c>
      <c r="C10" s="3">
        <f t="shared" ref="C10:H10" si="2">+C7-SUM(C8:C9)</f>
        <v>0</v>
      </c>
      <c r="D10" s="3">
        <f t="shared" si="2"/>
        <v>-115.03699999999998</v>
      </c>
      <c r="E10" s="3">
        <f t="shared" si="2"/>
        <v>473.858</v>
      </c>
      <c r="F10" s="3">
        <f t="shared" si="2"/>
        <v>0</v>
      </c>
      <c r="G10" s="3">
        <f t="shared" si="2"/>
        <v>0</v>
      </c>
      <c r="H10" s="3">
        <f t="shared" si="2"/>
        <v>-35.517999999999972</v>
      </c>
      <c r="I10" s="3">
        <f>+I7-SUM(I8:I9)</f>
        <v>488.34099999999995</v>
      </c>
      <c r="J10" s="3">
        <f t="shared" ref="J10" si="3">+J7-SUM(J8:J9)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B11" s="2" t="s">
        <v>25</v>
      </c>
      <c r="C11" s="3"/>
      <c r="D11" s="3">
        <v>31.128</v>
      </c>
      <c r="E11" s="3">
        <v>30.716000000000001</v>
      </c>
      <c r="F11" s="3"/>
      <c r="G11" s="3"/>
      <c r="H11" s="3">
        <v>30.059000000000001</v>
      </c>
      <c r="I11" s="3">
        <v>29.370999999999999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B12" s="2" t="s">
        <v>26</v>
      </c>
      <c r="C12" s="3"/>
      <c r="D12" s="3">
        <v>6.5190000000000001</v>
      </c>
      <c r="E12" s="3">
        <v>4.569</v>
      </c>
      <c r="F12" s="3"/>
      <c r="G12" s="3"/>
      <c r="H12" s="3">
        <v>17.282</v>
      </c>
      <c r="I12" s="3">
        <v>9.7870000000000008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B13" s="2" t="s">
        <v>27</v>
      </c>
      <c r="C13" s="3"/>
      <c r="D13" s="3">
        <v>-1.4390000000000001</v>
      </c>
      <c r="E13" s="3">
        <v>-2.391</v>
      </c>
      <c r="F13" s="3"/>
      <c r="G13" s="3"/>
      <c r="H13" s="3">
        <v>5.6130000000000004</v>
      </c>
      <c r="I13" s="3">
        <v>-2.9239999999999999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B14" s="2" t="s">
        <v>28</v>
      </c>
      <c r="C14" s="3">
        <f t="shared" ref="C14:H14" si="4">+C10-C11+C12-C13</f>
        <v>0</v>
      </c>
      <c r="D14" s="3">
        <f t="shared" si="4"/>
        <v>-138.20699999999997</v>
      </c>
      <c r="E14" s="3">
        <f t="shared" si="4"/>
        <v>450.10200000000003</v>
      </c>
      <c r="F14" s="3">
        <f t="shared" si="4"/>
        <v>0</v>
      </c>
      <c r="G14" s="3">
        <f t="shared" si="4"/>
        <v>0</v>
      </c>
      <c r="H14" s="3">
        <f t="shared" si="4"/>
        <v>-53.907999999999973</v>
      </c>
      <c r="I14" s="3">
        <f>+I10-I11+I12-I13</f>
        <v>471.68099999999993</v>
      </c>
      <c r="J14" s="3">
        <f t="shared" ref="J14" si="5">+J10-J11+J12-J13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B15" s="2" t="s">
        <v>29</v>
      </c>
      <c r="C15" s="3"/>
      <c r="D15" s="3">
        <v>-26.998999999999999</v>
      </c>
      <c r="E15" s="3">
        <v>309.34199999999998</v>
      </c>
      <c r="F15" s="3"/>
      <c r="G15" s="3"/>
      <c r="H15" s="3">
        <v>-20.79</v>
      </c>
      <c r="I15" s="3">
        <v>106.35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B16" s="2" t="s">
        <v>30</v>
      </c>
      <c r="C16" s="3"/>
      <c r="D16" s="3">
        <v>-4.7370000000000001</v>
      </c>
      <c r="E16" s="3">
        <v>-5.5590000000000002</v>
      </c>
      <c r="F16" s="3"/>
      <c r="G16" s="3"/>
      <c r="H16" s="3">
        <v>-4.8369999999999997</v>
      </c>
      <c r="I16" s="3">
        <v>-7.0449999999999999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2">
      <c r="B17" s="2" t="s">
        <v>31</v>
      </c>
      <c r="C17" s="3">
        <f t="shared" ref="C17:H17" si="6">+C14-C15-C16</f>
        <v>0</v>
      </c>
      <c r="D17" s="3">
        <f t="shared" si="6"/>
        <v>-106.47099999999998</v>
      </c>
      <c r="E17" s="3">
        <f t="shared" si="6"/>
        <v>146.31900000000005</v>
      </c>
      <c r="F17" s="3">
        <f t="shared" si="6"/>
        <v>0</v>
      </c>
      <c r="G17" s="3">
        <f t="shared" si="6"/>
        <v>0</v>
      </c>
      <c r="H17" s="3">
        <f t="shared" si="6"/>
        <v>-28.280999999999974</v>
      </c>
      <c r="I17" s="3">
        <f>+I14-I15-I16</f>
        <v>372.37599999999992</v>
      </c>
      <c r="J17" s="3">
        <f t="shared" ref="J17" si="7">+J14-J15-J16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x14ac:dyDescent="0.2">
      <c r="B19" s="2" t="s">
        <v>32</v>
      </c>
      <c r="C19" s="18" t="e">
        <f t="shared" ref="C19:D19" si="8">+C17/C20</f>
        <v>#DIV/0!</v>
      </c>
      <c r="D19" s="18">
        <f t="shared" si="8"/>
        <v>-0.29996731860416626</v>
      </c>
      <c r="E19" s="18">
        <f>+E17/E20</f>
        <v>0.41316827573353976</v>
      </c>
      <c r="F19" s="18" t="e">
        <f t="shared" ref="F19:J19" si="9">+F17/F20</f>
        <v>#DIV/0!</v>
      </c>
      <c r="G19" s="18" t="e">
        <f t="shared" si="9"/>
        <v>#DIV/0!</v>
      </c>
      <c r="H19" s="18">
        <f t="shared" si="9"/>
        <v>-8.1527755356195594E-2</v>
      </c>
      <c r="I19" s="18">
        <f t="shared" si="9"/>
        <v>1.0982631341447946</v>
      </c>
      <c r="J19" s="18" t="e">
        <f t="shared" si="9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x14ac:dyDescent="0.2">
      <c r="B20" s="2" t="s">
        <v>5</v>
      </c>
      <c r="C20" s="3"/>
      <c r="D20" s="3">
        <v>354.94200000000001</v>
      </c>
      <c r="E20" s="3">
        <v>354.13900000000001</v>
      </c>
      <c r="F20" s="3"/>
      <c r="G20" s="3"/>
      <c r="H20" s="3">
        <v>346.88799999999998</v>
      </c>
      <c r="I20" s="3">
        <v>339.05900000000003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2">
      <c r="B22" s="2" t="s">
        <v>35</v>
      </c>
      <c r="C22" s="3"/>
      <c r="D22" s="3"/>
      <c r="E22" s="3"/>
      <c r="F22" s="3"/>
      <c r="G22" s="19" t="e">
        <f t="shared" ref="G22:H24" si="10">+G3/C3-1</f>
        <v>#DIV/0!</v>
      </c>
      <c r="H22" s="19">
        <f t="shared" si="10"/>
        <v>1.5515870822936373E-2</v>
      </c>
      <c r="I22" s="19">
        <f>+I3/E3-1</f>
        <v>-3.3717798599952387E-2</v>
      </c>
      <c r="J22" s="19" t="e">
        <f t="shared" ref="J22" si="11">+J3/F3-1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x14ac:dyDescent="0.2">
      <c r="B23" s="2" t="s">
        <v>36</v>
      </c>
      <c r="C23" s="3"/>
      <c r="D23" s="3"/>
      <c r="E23" s="3"/>
      <c r="F23" s="3"/>
      <c r="G23" s="19" t="e">
        <f t="shared" si="10"/>
        <v>#DIV/0!</v>
      </c>
      <c r="H23" s="19">
        <f t="shared" si="10"/>
        <v>-3.5952489588570669E-2</v>
      </c>
      <c r="I23" s="19">
        <f t="shared" ref="I23:J24" si="12">+I4/E4-1</f>
        <v>-4.6915953963776902E-2</v>
      </c>
      <c r="J23" s="19" t="e">
        <f t="shared" si="12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">
      <c r="B24" s="2" t="s">
        <v>37</v>
      </c>
      <c r="C24" s="3"/>
      <c r="D24" s="3"/>
      <c r="E24" s="3"/>
      <c r="F24" s="3"/>
      <c r="G24" s="19" t="e">
        <f t="shared" si="10"/>
        <v>#DIV/0!</v>
      </c>
      <c r="H24" s="19">
        <f t="shared" si="10"/>
        <v>-6.2253016588936783E-3</v>
      </c>
      <c r="I24" s="19">
        <f t="shared" si="12"/>
        <v>-3.9026718949670358E-2</v>
      </c>
      <c r="J24" s="19" t="e">
        <f t="shared" si="12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2">
      <c r="B25" s="2" t="s">
        <v>38</v>
      </c>
      <c r="C25" s="19" t="e">
        <f t="shared" ref="C25:H25" si="13">+C7/C5</f>
        <v>#DIV/0!</v>
      </c>
      <c r="D25" s="19">
        <f t="shared" si="13"/>
        <v>0.3999452477905765</v>
      </c>
      <c r="E25" s="19">
        <f t="shared" si="13"/>
        <v>0.50966234935803223</v>
      </c>
      <c r="F25" s="19" t="e">
        <f t="shared" si="13"/>
        <v>#DIV/0!</v>
      </c>
      <c r="G25" s="19" t="e">
        <f t="shared" si="13"/>
        <v>#DIV/0!</v>
      </c>
      <c r="H25" s="19">
        <f t="shared" si="13"/>
        <v>0.48037820503318068</v>
      </c>
      <c r="I25" s="19">
        <f>+I7/I5</f>
        <v>0.53093653465690183</v>
      </c>
      <c r="J25" s="19" t="e">
        <f t="shared" ref="J25" si="14">+J7/J5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x14ac:dyDescent="0.2">
      <c r="B26" s="2" t="s">
        <v>39</v>
      </c>
      <c r="C26" s="19" t="e">
        <f t="shared" ref="C26:H26" si="15">+C10/C5</f>
        <v>#DIV/0!</v>
      </c>
      <c r="D26" s="19">
        <f t="shared" si="15"/>
        <v>-0.14122264384424346</v>
      </c>
      <c r="E26" s="19">
        <f t="shared" si="15"/>
        <v>0.24695693323076859</v>
      </c>
      <c r="F26" s="19" t="e">
        <f t="shared" si="15"/>
        <v>#DIV/0!</v>
      </c>
      <c r="G26" s="19" t="e">
        <f t="shared" si="15"/>
        <v>#DIV/0!</v>
      </c>
      <c r="H26" s="19">
        <f t="shared" si="15"/>
        <v>-4.3876033343709972E-2</v>
      </c>
      <c r="I26" s="19">
        <f>+I10/I5</f>
        <v>0.26484079431467145</v>
      </c>
      <c r="J26" s="19" t="e">
        <f t="shared" ref="J26" si="16">+J10/J5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x14ac:dyDescent="0.2">
      <c r="B27" s="2" t="s">
        <v>40</v>
      </c>
      <c r="C27" s="19" t="e">
        <f t="shared" ref="C27:H27" si="17">+C15/C14</f>
        <v>#DIV/0!</v>
      </c>
      <c r="D27" s="19">
        <f t="shared" si="17"/>
        <v>0.19535189968670189</v>
      </c>
      <c r="E27" s="19">
        <f t="shared" si="17"/>
        <v>0.68727088526600633</v>
      </c>
      <c r="F27" s="19" t="e">
        <f t="shared" si="17"/>
        <v>#DIV/0!</v>
      </c>
      <c r="G27" s="19" t="e">
        <f t="shared" si="17"/>
        <v>#DIV/0!</v>
      </c>
      <c r="H27" s="19">
        <f t="shared" si="17"/>
        <v>0.38565704533649942</v>
      </c>
      <c r="I27" s="19">
        <f>+I15/I14</f>
        <v>0.22547018005813252</v>
      </c>
      <c r="J27" s="19" t="e">
        <f t="shared" ref="J27" si="18">+J15/J14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3:2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3:2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3:2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3:2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3:2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3:2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3:2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3:2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3:2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3:2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3:2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3:2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3:2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3:2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3:2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3:2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3:2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3:2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3:2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3:2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3:2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3:2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3:2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3:2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3:2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3:2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3:2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3:2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3:2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3:2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3:2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3:2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3:2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3:2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3:2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3:2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3:2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3:2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3:2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3:2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3:2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3:2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3:2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3:2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3:2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3:2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3:2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3:2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3:2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3:2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3:2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3:2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3:2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3:2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3:2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3:2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3:2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3:2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3:2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3:2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3:2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3:2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3:2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3:2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3:2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3:2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3:2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3:2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3:2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3:2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3:2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3:2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3:2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3:2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3:2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3:2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3:2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3:2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3:2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3:2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3:2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3:2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3:2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3:2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3:2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3:2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3:2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3:2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3:2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3:2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3:2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3:2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3:2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3:2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3:2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3:2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3:2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3:2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3:2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3:2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3:2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3:2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3:2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3:2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3:2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3:2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3:2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3:2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3:2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3:2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3:2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3:2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3:2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3:2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3:2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3:2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3:2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3:2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3:2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3:2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3:2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3:2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3:2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3:2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3:2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3:2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3:2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3:2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3:2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3:2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3:2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3:2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3:2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3:2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3:2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3:2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3:2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3:2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3:2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3:2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3:2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3:2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3:2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3:2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3:2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3:2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3:2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3:2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3:2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3:2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3:2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3:2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3:2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3:2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3:2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3:2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3:2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3:2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3:2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3:2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3:2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3:2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3:2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3:2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3:2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3:2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3:2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3:2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3:2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3:2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3:2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3:2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3:2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3:2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3:2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3:2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3:2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3:2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3:2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3:2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3:2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3:2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3:2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3:2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3:2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3:2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3:2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3:2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3:2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3:2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3:2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3:2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3:2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3:2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3:2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3:2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3:2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3:2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3:2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3:2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3:2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3:2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3:2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3:2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3:2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3:2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3:2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3:2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3:2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3:2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3:2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3:2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3:2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3:2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3:2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3:2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3:2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3:2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3:2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3:2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3:2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3:2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3:2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3:2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3:2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3:2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3:2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3:2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3:2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3:2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3:2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3:2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3:2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3:2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3:2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3:2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3:2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3:2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3:2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3:2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3:2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3:2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3:2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3:2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3:2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3:2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3:2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3:2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3:2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3:2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3:2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3:2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3:2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3:2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3:2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3:2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3:2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3:2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3:2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3:2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3:2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3:2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3:2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3:2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3:2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3:2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3:2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3:2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3:2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3:2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3:2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3:2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3:2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3:2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3:2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3:2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3:2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3:2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3:2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3:2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3:2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3:2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3:2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3:2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3:2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3:2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3:2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3:2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3:2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3:2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3:2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3:2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3:2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3:2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3:2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3:2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3:2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3:2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3:2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3:2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3:2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3:2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3:2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3:2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3:2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3:2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3:2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3:2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3:2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3:2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3:2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3:2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3:2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3:2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3:2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3:2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3:2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3:2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3:2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3:2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3:2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3:2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3:2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3:2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3:2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3:2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3:2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3:2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3:2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3:2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3:2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3:2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3:2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3:2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3:2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3:2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3:2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3:2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3:2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3:2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3:2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3:2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3:2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3:2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3:29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3:29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3:29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3:29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3:29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3:29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3:29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3:29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3:29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3:29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3:29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3:29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3:29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3:29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3:29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3:29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3:29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3:29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3:29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3:29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3:29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3:29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3:29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3:29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3:29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3:29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3:29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3:29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3:29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3:29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3:29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3:29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3:29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3:29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3:29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3:29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3:29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3:29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3:29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3:29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3:29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3:29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3:29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3:29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3:29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3:29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3:29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3:29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3:29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3:29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3:29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3:29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3:29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3:29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3:29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3:29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3:29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3:29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3:29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3:29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3:29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3:29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3:29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3:29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3:29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3:29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3:29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3:29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3:29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3:29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3:29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3:29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3:29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3:29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3:29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3:29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3:29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3:29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3:29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3:29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3:29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3:29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3:29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3:29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3:29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3:29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3:29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3:29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3:29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3:29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3:29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3:29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3:29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3:29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3:29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3:29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3:29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3:29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3:29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3:29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3:29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3:29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3:29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3:29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3:29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3:29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3:29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3:29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3:29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3:29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3:29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3:29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3:29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3:29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3:29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3:29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3:29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3:29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3:29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3:29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3:29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3:29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3:29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3:29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3:29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3:29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3:29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3:29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3:29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3:29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3:29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3:29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3:29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3:29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3:29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3:29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3:29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3:29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3:29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3:29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3:29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3:29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3:29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3:29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3:29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3:29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3:29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3:29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3:29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3:29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3:29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3:29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3:29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3:29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3:29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3:29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3:29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3:29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3:29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3:29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3:29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3:29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3:29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3:29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3:29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3:29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3:29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3:29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3:29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3:29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3:29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3:29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3:29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3:29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3:29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3:29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3:29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3:29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3:29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3:29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3:29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3:29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3:29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3:29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3:29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</sheetData>
  <hyperlinks>
    <hyperlink ref="A1" location="Main!A1" display="Main" xr:uid="{A536A257-3FB4-4B22-B4E0-6A83D415E5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2025-01-17T16:07:50Z</dcterms:created>
  <dcterms:modified xsi:type="dcterms:W3CDTF">2025-09-02T16:46:18Z</dcterms:modified>
</cp:coreProperties>
</file>