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1.Finance\Anaylsen\Models\"/>
    </mc:Choice>
  </mc:AlternateContent>
  <xr:revisionPtr revIDLastSave="0" documentId="13_ncr:1_{B2396549-EBB9-41D4-9E92-379BAF8A8A79}" xr6:coauthVersionLast="47" xr6:coauthVersionMax="47" xr10:uidLastSave="{00000000-0000-0000-0000-000000000000}"/>
  <bookViews>
    <workbookView xWindow="225" yWindow="1950" windowWidth="38175" windowHeight="15240" xr2:uid="{2E7EBCAC-6036-43C0-BFEE-816C31250952}"/>
  </bookViews>
  <sheets>
    <sheet name="Main" sheetId="1" r:id="rId1"/>
    <sheet name="Model" sheetId="2" r:id="rId2"/>
    <sheet name="KPIs" sheetId="3" r:id="rId3"/>
    <sheet name="Coc" sheetId="5" r:id="rId4"/>
    <sheet name="DCF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4" i="2" l="1"/>
  <c r="I5" i="1"/>
  <c r="V58" i="4" s="1"/>
  <c r="L31" i="2"/>
  <c r="L30" i="2"/>
  <c r="L29" i="2"/>
  <c r="L28" i="2"/>
  <c r="L27" i="2"/>
  <c r="L24" i="2"/>
  <c r="L22" i="2"/>
  <c r="L20" i="2"/>
  <c r="L18" i="2"/>
  <c r="L14" i="2"/>
  <c r="K4" i="2"/>
  <c r="K31" i="2"/>
  <c r="K30" i="2"/>
  <c r="K29" i="2"/>
  <c r="K28" i="2"/>
  <c r="K27" i="2"/>
  <c r="K24" i="2"/>
  <c r="K22" i="2"/>
  <c r="K20" i="2"/>
  <c r="K18" i="2"/>
  <c r="K14" i="2"/>
  <c r="I3" i="1"/>
  <c r="V61" i="4" s="1"/>
  <c r="V59" i="4"/>
  <c r="X28" i="2"/>
  <c r="Y28" i="2" s="1"/>
  <c r="H42" i="3"/>
  <c r="I42" i="3"/>
  <c r="H41" i="3"/>
  <c r="G41" i="3"/>
  <c r="F41" i="3"/>
  <c r="E41" i="3"/>
  <c r="D41" i="3"/>
  <c r="C41" i="3"/>
  <c r="I41" i="3"/>
  <c r="H21" i="3"/>
  <c r="G21" i="3"/>
  <c r="F21" i="3"/>
  <c r="E21" i="3"/>
  <c r="D21" i="3"/>
  <c r="C21" i="3"/>
  <c r="I21" i="3"/>
  <c r="H11" i="3"/>
  <c r="H12" i="3" s="1"/>
  <c r="I11" i="3"/>
  <c r="I12" i="3" s="1"/>
  <c r="H6" i="3"/>
  <c r="G6" i="3"/>
  <c r="F6" i="3"/>
  <c r="E6" i="3"/>
  <c r="D6" i="3"/>
  <c r="C6" i="3"/>
  <c r="I6" i="3"/>
  <c r="I4" i="3"/>
  <c r="I5" i="3" s="1"/>
  <c r="H4" i="3"/>
  <c r="H5" i="3" s="1"/>
  <c r="G4" i="3"/>
  <c r="G5" i="3" s="1"/>
  <c r="F4" i="3"/>
  <c r="F5" i="3" s="1"/>
  <c r="E4" i="3"/>
  <c r="E5" i="3" s="1"/>
  <c r="D4" i="3"/>
  <c r="D5" i="3" s="1"/>
  <c r="C4" i="3"/>
  <c r="C5" i="3" s="1"/>
  <c r="K45" i="4"/>
  <c r="J45" i="4"/>
  <c r="G45" i="4"/>
  <c r="F45" i="4"/>
  <c r="L45" i="4"/>
  <c r="K42" i="4"/>
  <c r="J42" i="4"/>
  <c r="I42" i="4"/>
  <c r="H42" i="4"/>
  <c r="G42" i="4"/>
  <c r="F42" i="4"/>
  <c r="L42" i="4"/>
  <c r="K37" i="4"/>
  <c r="J37" i="4"/>
  <c r="I37" i="4"/>
  <c r="H37" i="4"/>
  <c r="G37" i="4"/>
  <c r="L37" i="4"/>
  <c r="F25" i="4"/>
  <c r="L25" i="4"/>
  <c r="K25" i="4"/>
  <c r="J25" i="4"/>
  <c r="I25" i="4"/>
  <c r="H25" i="4"/>
  <c r="G25" i="4"/>
  <c r="G26" i="4" s="1"/>
  <c r="J3" i="4"/>
  <c r="V32" i="4" a="1"/>
  <c r="V32" i="4" s="1"/>
  <c r="U32" i="4" a="1"/>
  <c r="U32" i="4" s="1"/>
  <c r="T32" i="4" a="1"/>
  <c r="T32" i="4" s="1"/>
  <c r="S32" i="4" a="1"/>
  <c r="S32" i="4" s="1"/>
  <c r="R32" i="4" a="1"/>
  <c r="R32" i="4" s="1"/>
  <c r="Q32" i="4" a="1"/>
  <c r="Q32" i="4" s="1"/>
  <c r="P32" i="4" a="1"/>
  <c r="P32" i="4" s="1"/>
  <c r="O32" i="4" a="1"/>
  <c r="O32" i="4" s="1"/>
  <c r="N32" i="4" a="1"/>
  <c r="N32" i="4" s="1"/>
  <c r="M32" i="4" a="1"/>
  <c r="M32" i="4" s="1"/>
  <c r="H24" i="4"/>
  <c r="I24" i="4" s="1"/>
  <c r="J24" i="4" s="1"/>
  <c r="K24" i="4" s="1"/>
  <c r="L24" i="4" s="1"/>
  <c r="M24" i="4" s="1"/>
  <c r="N24" i="4" s="1"/>
  <c r="O24" i="4" s="1"/>
  <c r="P24" i="4" s="1"/>
  <c r="Q24" i="4" s="1"/>
  <c r="R24" i="4" s="1"/>
  <c r="S24" i="4" s="1"/>
  <c r="T24" i="4" s="1"/>
  <c r="U24" i="4" s="1"/>
  <c r="V24" i="4" s="1"/>
  <c r="E20" i="4"/>
  <c r="E19" i="4"/>
  <c r="E18" i="4"/>
  <c r="O4" i="4"/>
  <c r="E4" i="4"/>
  <c r="M53" i="4" s="1"/>
  <c r="N53" i="4" s="1"/>
  <c r="O53" i="4" s="1"/>
  <c r="P53" i="4" s="1"/>
  <c r="Q53" i="4" s="1"/>
  <c r="R53" i="4" s="1"/>
  <c r="S53" i="4" s="1"/>
  <c r="T53" i="4" s="1"/>
  <c r="U53" i="4" s="1"/>
  <c r="V53" i="4" s="1"/>
  <c r="O3" i="4"/>
  <c r="D2" i="3"/>
  <c r="E2" i="3" s="1"/>
  <c r="F2" i="3" s="1"/>
  <c r="G2" i="3" s="1"/>
  <c r="H2" i="3" s="1"/>
  <c r="I2" i="3" s="1"/>
  <c r="J2" i="3" s="1"/>
  <c r="I47" i="5"/>
  <c r="F37" i="5"/>
  <c r="F32" i="5"/>
  <c r="F20" i="5"/>
  <c r="F8" i="5"/>
  <c r="F22" i="5" s="1"/>
  <c r="F46" i="4" l="1"/>
  <c r="H46" i="3"/>
  <c r="L46" i="4"/>
  <c r="F43" i="4"/>
  <c r="H43" i="4"/>
  <c r="J43" i="4"/>
  <c r="I46" i="3"/>
  <c r="K43" i="4"/>
  <c r="I15" i="3"/>
  <c r="I13" i="3"/>
  <c r="C54" i="3"/>
  <c r="C7" i="3"/>
  <c r="C55" i="3"/>
  <c r="D7" i="3"/>
  <c r="D55" i="3"/>
  <c r="E7" i="3"/>
  <c r="E55" i="3"/>
  <c r="F55" i="3"/>
  <c r="F7" i="3"/>
  <c r="G55" i="3"/>
  <c r="G7" i="3"/>
  <c r="H55" i="3"/>
  <c r="H7" i="3"/>
  <c r="I7" i="3"/>
  <c r="I55" i="3"/>
  <c r="O28" i="4"/>
  <c r="O26" i="4" s="1" a="1"/>
  <c r="O26" i="4" s="1"/>
  <c r="Y12" i="2"/>
  <c r="Z28" i="2"/>
  <c r="AA28" i="2" s="1"/>
  <c r="AB28" i="2" s="1"/>
  <c r="AC28" i="2" s="1"/>
  <c r="AD28" i="2" s="1"/>
  <c r="AE28" i="2" s="1"/>
  <c r="L43" i="4"/>
  <c r="H13" i="3"/>
  <c r="N28" i="4"/>
  <c r="N26" i="4" s="1" a="1"/>
  <c r="N26" i="4" s="1"/>
  <c r="K46" i="4"/>
  <c r="I26" i="4"/>
  <c r="J26" i="4"/>
  <c r="K26" i="4"/>
  <c r="L26" i="4"/>
  <c r="I43" i="4"/>
  <c r="J46" i="4"/>
  <c r="G43" i="4"/>
  <c r="H26" i="4"/>
  <c r="G46" i="4"/>
  <c r="O5" i="4"/>
  <c r="F41" i="5"/>
  <c r="I60" i="3" l="1"/>
  <c r="H60" i="3"/>
  <c r="Z12" i="2"/>
  <c r="AA12" i="2" s="1"/>
  <c r="AB12" i="2" s="1"/>
  <c r="AC12" i="2" s="1"/>
  <c r="AD12" i="2" s="1"/>
  <c r="AE12" i="2" s="1"/>
  <c r="E60" i="3"/>
  <c r="S28" i="4"/>
  <c r="S26" i="4" s="1" a="1"/>
  <c r="S26" i="4" s="1"/>
  <c r="P28" i="4"/>
  <c r="P26" i="4" s="1" a="1"/>
  <c r="P26" i="4" s="1"/>
  <c r="R28" i="4"/>
  <c r="R26" i="4" s="1" a="1"/>
  <c r="R26" i="4" s="1"/>
  <c r="Q28" i="4"/>
  <c r="Q26" i="4" s="1" a="1"/>
  <c r="Q26" i="4" s="1"/>
  <c r="D60" i="3"/>
  <c r="T28" i="4"/>
  <c r="T26" i="4" s="1" a="1"/>
  <c r="T26" i="4" s="1"/>
  <c r="G60" i="3"/>
  <c r="C60" i="3"/>
  <c r="F60" i="3"/>
  <c r="AF28" i="2"/>
  <c r="U28" i="4"/>
  <c r="U26" i="4" s="1" a="1"/>
  <c r="U26" i="4" s="1"/>
  <c r="AG28" i="2" l="1"/>
  <c r="AH28" i="2" s="1"/>
  <c r="V28" i="4"/>
  <c r="V26" i="4" s="1" a="1"/>
  <c r="V26" i="4" s="1"/>
  <c r="R47" i="2" l="1"/>
  <c r="R45" i="2"/>
  <c r="R41" i="2"/>
  <c r="R43" i="2" s="1"/>
  <c r="E10" i="3" s="1"/>
  <c r="P84" i="2"/>
  <c r="Q84" i="2"/>
  <c r="Q85" i="2"/>
  <c r="P75" i="2"/>
  <c r="P78" i="2" s="1"/>
  <c r="Q75" i="2"/>
  <c r="Q78" i="2" s="1"/>
  <c r="P69" i="2"/>
  <c r="P68" i="2"/>
  <c r="P71" i="2" s="1"/>
  <c r="F48" i="4" s="1"/>
  <c r="F49" i="4" s="1"/>
  <c r="Q69" i="2"/>
  <c r="Q68" i="2"/>
  <c r="P21" i="2"/>
  <c r="F37" i="4" s="1"/>
  <c r="P47" i="2"/>
  <c r="Q47" i="2"/>
  <c r="P45" i="2"/>
  <c r="Q45" i="2"/>
  <c r="P41" i="2"/>
  <c r="P43" i="2" s="1"/>
  <c r="C10" i="3" s="1"/>
  <c r="Q41" i="2"/>
  <c r="Q43" i="2" s="1"/>
  <c r="D10" i="3" s="1"/>
  <c r="S80" i="2"/>
  <c r="S85" i="2"/>
  <c r="R76" i="2"/>
  <c r="R75" i="2"/>
  <c r="R73" i="2"/>
  <c r="S76" i="2"/>
  <c r="S75" i="2"/>
  <c r="S73" i="2"/>
  <c r="R68" i="2"/>
  <c r="R71" i="2" s="1"/>
  <c r="H48" i="4" s="1"/>
  <c r="H49" i="4" s="1"/>
  <c r="R64" i="2"/>
  <c r="S68" i="2"/>
  <c r="S71" i="2" s="1"/>
  <c r="S64" i="2"/>
  <c r="S53" i="2"/>
  <c r="R53" i="2"/>
  <c r="Q53" i="2"/>
  <c r="P53" i="2"/>
  <c r="S45" i="2"/>
  <c r="T53" i="2"/>
  <c r="T45" i="2"/>
  <c r="S41" i="2"/>
  <c r="S43" i="2" s="1"/>
  <c r="F10" i="3" s="1"/>
  <c r="T41" i="2"/>
  <c r="T43" i="2" s="1"/>
  <c r="U89" i="2"/>
  <c r="R85" i="2"/>
  <c r="P85" i="2"/>
  <c r="T85" i="2"/>
  <c r="U85" i="2"/>
  <c r="V85" i="2"/>
  <c r="U78" i="2"/>
  <c r="T78" i="2"/>
  <c r="V78" i="2"/>
  <c r="U71" i="2"/>
  <c r="K48" i="4" s="1"/>
  <c r="K49" i="4" s="1"/>
  <c r="T71" i="2"/>
  <c r="J48" i="4" s="1"/>
  <c r="J49" i="4" s="1"/>
  <c r="V71" i="2"/>
  <c r="L48" i="4" s="1"/>
  <c r="L49" i="4" s="1"/>
  <c r="U53" i="2"/>
  <c r="U48" i="2"/>
  <c r="U54" i="2" s="1"/>
  <c r="U56" i="2" s="1"/>
  <c r="V53" i="2"/>
  <c r="V48" i="2"/>
  <c r="V54" i="2" s="1"/>
  <c r="V56" i="2" s="1"/>
  <c r="U43" i="2"/>
  <c r="V43" i="2"/>
  <c r="I10" i="3" s="1"/>
  <c r="U37" i="2"/>
  <c r="T37" i="2"/>
  <c r="S37" i="2"/>
  <c r="R37" i="2"/>
  <c r="Q37" i="2"/>
  <c r="P37" i="2"/>
  <c r="V37" i="2"/>
  <c r="V44" i="2" s="1"/>
  <c r="I52" i="3" s="1"/>
  <c r="F21" i="2"/>
  <c r="F19" i="2"/>
  <c r="F17" i="2"/>
  <c r="F16" i="2"/>
  <c r="F15" i="2"/>
  <c r="F13" i="2"/>
  <c r="F12" i="2"/>
  <c r="J12" i="2"/>
  <c r="F11" i="2"/>
  <c r="F10" i="2"/>
  <c r="F9" i="2"/>
  <c r="F8" i="2"/>
  <c r="F25" i="2"/>
  <c r="J21" i="2"/>
  <c r="J19" i="2"/>
  <c r="J17" i="2"/>
  <c r="J16" i="2"/>
  <c r="J15" i="2"/>
  <c r="J13" i="2"/>
  <c r="J11" i="2"/>
  <c r="J10" i="2"/>
  <c r="J9" i="2"/>
  <c r="J8" i="2"/>
  <c r="W31" i="2"/>
  <c r="W28" i="2"/>
  <c r="M28" i="4" s="1"/>
  <c r="M26" i="4" s="1" a="1"/>
  <c r="M26" i="4" s="1"/>
  <c r="M25" i="4" s="1"/>
  <c r="W27" i="2"/>
  <c r="U30" i="2"/>
  <c r="Q29" i="2"/>
  <c r="U28" i="2"/>
  <c r="T28" i="2"/>
  <c r="S28" i="2"/>
  <c r="R28" i="2"/>
  <c r="Q28" i="2"/>
  <c r="V28" i="2"/>
  <c r="U27" i="2"/>
  <c r="T27" i="2"/>
  <c r="S27" i="2"/>
  <c r="R27" i="2"/>
  <c r="Q27" i="2"/>
  <c r="V27" i="2"/>
  <c r="W22" i="2"/>
  <c r="W24" i="2" s="1"/>
  <c r="W14" i="2"/>
  <c r="W18" i="2" s="1"/>
  <c r="W30" i="2" s="1"/>
  <c r="V14" i="2"/>
  <c r="V18" i="2" s="1"/>
  <c r="V30" i="2" s="1"/>
  <c r="U14" i="2"/>
  <c r="U18" i="2" s="1"/>
  <c r="T14" i="2"/>
  <c r="T18" i="2" s="1"/>
  <c r="T30" i="2" s="1"/>
  <c r="S14" i="2"/>
  <c r="S18" i="2" s="1"/>
  <c r="R14" i="2"/>
  <c r="R18" i="2" s="1"/>
  <c r="Q14" i="2"/>
  <c r="Q18" i="2" s="1"/>
  <c r="P14" i="2"/>
  <c r="P18" i="2" s="1"/>
  <c r="P30" i="2" s="1"/>
  <c r="V4" i="2"/>
  <c r="U4" i="2"/>
  <c r="T4" i="2"/>
  <c r="S4" i="2"/>
  <c r="R4" i="2"/>
  <c r="Q4" i="2"/>
  <c r="P4" i="2"/>
  <c r="F14" i="2" l="1"/>
  <c r="F18" i="2" s="1"/>
  <c r="Q71" i="2"/>
  <c r="G48" i="4" s="1"/>
  <c r="G49" i="4" s="1"/>
  <c r="V29" i="2"/>
  <c r="T29" i="2"/>
  <c r="U29" i="2"/>
  <c r="I48" i="4"/>
  <c r="I49" i="4" s="1"/>
  <c r="T20" i="2"/>
  <c r="J31" i="4"/>
  <c r="G57" i="3"/>
  <c r="G58" i="3"/>
  <c r="U20" i="2"/>
  <c r="K31" i="4"/>
  <c r="H58" i="3"/>
  <c r="H57" i="3"/>
  <c r="V20" i="2"/>
  <c r="L31" i="4"/>
  <c r="I23" i="3"/>
  <c r="I58" i="3"/>
  <c r="I57" i="3"/>
  <c r="G10" i="3"/>
  <c r="G23" i="3" s="1"/>
  <c r="I45" i="4"/>
  <c r="I46" i="4" s="1"/>
  <c r="P20" i="2"/>
  <c r="P31" i="2" s="1"/>
  <c r="C14" i="3" s="1"/>
  <c r="F31" i="4"/>
  <c r="F38" i="4" s="1"/>
  <c r="C23" i="3"/>
  <c r="C58" i="3"/>
  <c r="C57" i="3"/>
  <c r="S78" i="2"/>
  <c r="Q20" i="2"/>
  <c r="Q22" i="2" s="1"/>
  <c r="Q58" i="2" s="1"/>
  <c r="Q72" i="2" s="1"/>
  <c r="Q87" i="2" s="1"/>
  <c r="G31" i="4"/>
  <c r="D23" i="3"/>
  <c r="D58" i="3"/>
  <c r="D57" i="3"/>
  <c r="R78" i="2"/>
  <c r="H45" i="4"/>
  <c r="H46" i="4" s="1"/>
  <c r="P44" i="2"/>
  <c r="C52" i="3" s="1"/>
  <c r="C11" i="3"/>
  <c r="C12" i="3" s="1"/>
  <c r="C13" i="3" s="1"/>
  <c r="C42" i="3"/>
  <c r="C46" i="3" s="1"/>
  <c r="E11" i="3"/>
  <c r="E12" i="3" s="1"/>
  <c r="E42" i="3"/>
  <c r="E46" i="3" s="1"/>
  <c r="U44" i="2"/>
  <c r="H52" i="3" s="1"/>
  <c r="H10" i="3"/>
  <c r="H23" i="3" s="1"/>
  <c r="R20" i="2"/>
  <c r="R22" i="2" s="1"/>
  <c r="H31" i="4"/>
  <c r="E23" i="3"/>
  <c r="E57" i="3"/>
  <c r="E58" i="3"/>
  <c r="S20" i="2"/>
  <c r="S22" i="2" s="1"/>
  <c r="F23" i="3"/>
  <c r="I31" i="4"/>
  <c r="F58" i="3"/>
  <c r="F57" i="3"/>
  <c r="N25" i="4"/>
  <c r="M31" i="4"/>
  <c r="M37" i="4" s="1"/>
  <c r="M40" i="4" s="1"/>
  <c r="M42" i="4"/>
  <c r="M45" i="4"/>
  <c r="M48" i="4"/>
  <c r="G42" i="3"/>
  <c r="G46" i="3" s="1"/>
  <c r="G11" i="3"/>
  <c r="G12" i="3" s="1"/>
  <c r="T48" i="2"/>
  <c r="T54" i="2" s="1"/>
  <c r="T56" i="2" s="1"/>
  <c r="S48" i="2"/>
  <c r="S54" i="2" s="1"/>
  <c r="S56" i="2" s="1"/>
  <c r="F11" i="3"/>
  <c r="F12" i="3" s="1"/>
  <c r="F42" i="3"/>
  <c r="F46" i="3" s="1"/>
  <c r="D11" i="3"/>
  <c r="D12" i="3" s="1"/>
  <c r="D42" i="3"/>
  <c r="D46" i="3" s="1"/>
  <c r="P48" i="2"/>
  <c r="P54" i="2" s="1"/>
  <c r="P56" i="2" s="1"/>
  <c r="R48" i="2"/>
  <c r="P29" i="2"/>
  <c r="W29" i="2"/>
  <c r="R54" i="2"/>
  <c r="R56" i="2" s="1"/>
  <c r="R44" i="2"/>
  <c r="E52" i="3" s="1"/>
  <c r="Q48" i="2"/>
  <c r="Q54" i="2" s="1"/>
  <c r="Q56" i="2" s="1"/>
  <c r="Q44" i="2"/>
  <c r="D52" i="3" s="1"/>
  <c r="Q30" i="2"/>
  <c r="R29" i="2"/>
  <c r="S29" i="2"/>
  <c r="S44" i="2"/>
  <c r="F52" i="3" s="1"/>
  <c r="T44" i="2"/>
  <c r="G52" i="3" s="1"/>
  <c r="R30" i="2"/>
  <c r="S30" i="2"/>
  <c r="H4" i="2"/>
  <c r="J4" i="2"/>
  <c r="I4" i="2"/>
  <c r="G4" i="2"/>
  <c r="F4" i="2"/>
  <c r="E4" i="2"/>
  <c r="D4" i="2"/>
  <c r="C4" i="2"/>
  <c r="J27" i="2"/>
  <c r="I27" i="2"/>
  <c r="G27" i="2"/>
  <c r="H27" i="2"/>
  <c r="J28" i="2"/>
  <c r="I28" i="2"/>
  <c r="G28" i="2"/>
  <c r="D14" i="2"/>
  <c r="D29" i="2" s="1"/>
  <c r="J14" i="2"/>
  <c r="J29" i="2" s="1"/>
  <c r="I14" i="2"/>
  <c r="I18" i="2" s="1"/>
  <c r="I20" i="2" s="1"/>
  <c r="G14" i="2"/>
  <c r="G29" i="2" s="1"/>
  <c r="E14" i="2"/>
  <c r="E29" i="2" s="1"/>
  <c r="C14" i="2"/>
  <c r="C29" i="2" s="1"/>
  <c r="H28" i="2"/>
  <c r="H14" i="2"/>
  <c r="H18" i="2" s="1"/>
  <c r="H30" i="2" s="1"/>
  <c r="I4" i="1"/>
  <c r="Q31" i="2" l="1"/>
  <c r="D14" i="3" s="1"/>
  <c r="P22" i="2"/>
  <c r="D29" i="3"/>
  <c r="D25" i="3"/>
  <c r="D24" i="3"/>
  <c r="L40" i="4"/>
  <c r="L51" i="4" s="1"/>
  <c r="L32" i="4"/>
  <c r="L38" i="4"/>
  <c r="N42" i="4"/>
  <c r="N31" i="4"/>
  <c r="N37" i="4" s="1"/>
  <c r="N40" i="4" s="1"/>
  <c r="O25" i="4"/>
  <c r="N48" i="4"/>
  <c r="N45" i="4"/>
  <c r="I38" i="4"/>
  <c r="I32" i="4"/>
  <c r="I40" i="4"/>
  <c r="I51" i="4" s="1"/>
  <c r="G40" i="4"/>
  <c r="G51" i="4" s="1"/>
  <c r="G32" i="4"/>
  <c r="G38" i="4"/>
  <c r="U22" i="2"/>
  <c r="U31" i="2"/>
  <c r="H14" i="3" s="1"/>
  <c r="C29" i="3"/>
  <c r="C25" i="3"/>
  <c r="C24" i="3"/>
  <c r="C18" i="3" s="1"/>
  <c r="R24" i="2"/>
  <c r="E22" i="3"/>
  <c r="E28" i="3"/>
  <c r="E30" i="3" s="1"/>
  <c r="E50" i="3"/>
  <c r="E51" i="3" s="1"/>
  <c r="R58" i="2"/>
  <c r="R72" i="2" s="1"/>
  <c r="R87" i="2" s="1"/>
  <c r="R31" i="2"/>
  <c r="E14" i="3" s="1"/>
  <c r="F15" i="3"/>
  <c r="F13" i="3"/>
  <c r="M51" i="4"/>
  <c r="M52" i="4" s="1"/>
  <c r="K32" i="4"/>
  <c r="K38" i="4"/>
  <c r="K40" i="4"/>
  <c r="K51" i="4" s="1"/>
  <c r="P24" i="2"/>
  <c r="C22" i="3"/>
  <c r="C28" i="3"/>
  <c r="C30" i="3" s="1"/>
  <c r="C50" i="3"/>
  <c r="P58" i="2"/>
  <c r="P72" i="2" s="1"/>
  <c r="P87" i="2" s="1"/>
  <c r="S24" i="2"/>
  <c r="F22" i="3"/>
  <c r="F50" i="3"/>
  <c r="F51" i="3" s="1"/>
  <c r="S58" i="2"/>
  <c r="S72" i="2" s="1"/>
  <c r="S87" i="2" s="1"/>
  <c r="J40" i="4"/>
  <c r="J51" i="4" s="1"/>
  <c r="J32" i="4"/>
  <c r="J38" i="4"/>
  <c r="T22" i="2"/>
  <c r="T31" i="2"/>
  <c r="G14" i="3" s="1"/>
  <c r="D15" i="3"/>
  <c r="D17" i="3" s="1"/>
  <c r="D13" i="3"/>
  <c r="D18" i="3"/>
  <c r="F28" i="3"/>
  <c r="G15" i="3"/>
  <c r="G17" i="3" s="1"/>
  <c r="G13" i="3"/>
  <c r="H15" i="3"/>
  <c r="V22" i="2"/>
  <c r="V31" i="2"/>
  <c r="I14" i="3" s="1"/>
  <c r="D22" i="3"/>
  <c r="D28" i="3"/>
  <c r="D30" i="3" s="1"/>
  <c r="D50" i="3"/>
  <c r="D51" i="3" s="1"/>
  <c r="Q24" i="2"/>
  <c r="H32" i="4"/>
  <c r="H38" i="4"/>
  <c r="H40" i="4"/>
  <c r="H51" i="4" s="1"/>
  <c r="S31" i="2"/>
  <c r="F14" i="3" s="1"/>
  <c r="F32" i="4"/>
  <c r="F40" i="4"/>
  <c r="F51" i="4" s="1"/>
  <c r="E15" i="3"/>
  <c r="E17" i="3" s="1"/>
  <c r="E13" i="3"/>
  <c r="E18" i="2"/>
  <c r="E20" i="2" s="1"/>
  <c r="E31" i="2" s="1"/>
  <c r="I7" i="1"/>
  <c r="C18" i="2"/>
  <c r="C30" i="2" s="1"/>
  <c r="G18" i="2"/>
  <c r="G20" i="2" s="1"/>
  <c r="J18" i="2"/>
  <c r="J20" i="2" s="1"/>
  <c r="J22" i="2" s="1"/>
  <c r="J24" i="2" s="1"/>
  <c r="D18" i="2"/>
  <c r="F30" i="2"/>
  <c r="F20" i="2"/>
  <c r="I30" i="2"/>
  <c r="H29" i="2"/>
  <c r="F29" i="2"/>
  <c r="I29" i="2"/>
  <c r="H20" i="2"/>
  <c r="C31" i="3" l="1"/>
  <c r="F25" i="3"/>
  <c r="F24" i="3"/>
  <c r="F18" i="3" s="1"/>
  <c r="F16" i="3"/>
  <c r="F29" i="3"/>
  <c r="F31" i="3" s="1"/>
  <c r="H25" i="3"/>
  <c r="H24" i="3"/>
  <c r="H18" i="3" s="1"/>
  <c r="H29" i="3"/>
  <c r="H16" i="3"/>
  <c r="U24" i="2"/>
  <c r="H28" i="3"/>
  <c r="H22" i="3"/>
  <c r="H50" i="3"/>
  <c r="H51" i="3" s="1"/>
  <c r="U58" i="2"/>
  <c r="U72" i="2" s="1"/>
  <c r="U87" i="2" s="1"/>
  <c r="U88" i="2" s="1"/>
  <c r="T89" i="2" s="1"/>
  <c r="I16" i="3"/>
  <c r="I25" i="3"/>
  <c r="I24" i="3"/>
  <c r="I18" i="3" s="1"/>
  <c r="I29" i="3"/>
  <c r="I31" i="3" s="1"/>
  <c r="I17" i="3"/>
  <c r="H17" i="3"/>
  <c r="O45" i="4"/>
  <c r="O42" i="4"/>
  <c r="O48" i="4"/>
  <c r="O31" i="4"/>
  <c r="O37" i="4" s="1"/>
  <c r="O40" i="4" s="1"/>
  <c r="P25" i="4"/>
  <c r="F17" i="3"/>
  <c r="E24" i="3"/>
  <c r="E18" i="3" s="1"/>
  <c r="E25" i="3"/>
  <c r="E16" i="3"/>
  <c r="E29" i="3"/>
  <c r="E31" i="3" s="1"/>
  <c r="G25" i="3"/>
  <c r="G24" i="3"/>
  <c r="G18" i="3" s="1"/>
  <c r="G29" i="3"/>
  <c r="G31" i="3" s="1"/>
  <c r="G16" i="3"/>
  <c r="V24" i="2"/>
  <c r="I28" i="3"/>
  <c r="I22" i="3"/>
  <c r="I50" i="3"/>
  <c r="I51" i="3" s="1"/>
  <c r="V58" i="2"/>
  <c r="V72" i="2" s="1"/>
  <c r="V87" i="2" s="1"/>
  <c r="V89" i="2" s="1"/>
  <c r="N51" i="4"/>
  <c r="N52" i="4" s="1"/>
  <c r="F30" i="3"/>
  <c r="D16" i="3"/>
  <c r="T24" i="2"/>
  <c r="G22" i="3"/>
  <c r="G28" i="3"/>
  <c r="G30" i="3" s="1"/>
  <c r="G50" i="3"/>
  <c r="G51" i="3" s="1"/>
  <c r="T58" i="2"/>
  <c r="T72" i="2" s="1"/>
  <c r="T87" i="2" s="1"/>
  <c r="T88" i="2" s="1"/>
  <c r="S89" i="2" s="1"/>
  <c r="S88" i="2" s="1"/>
  <c r="R89" i="2" s="1"/>
  <c r="R88" i="2" s="1"/>
  <c r="Q89" i="2" s="1"/>
  <c r="Q88" i="2" s="1"/>
  <c r="P89" i="2" s="1"/>
  <c r="P88" i="2" s="1"/>
  <c r="D31" i="3"/>
  <c r="J31" i="2"/>
  <c r="G22" i="2"/>
  <c r="G24" i="2" s="1"/>
  <c r="E22" i="2"/>
  <c r="E24" i="2" s="1"/>
  <c r="E30" i="2"/>
  <c r="C20" i="2"/>
  <c r="C31" i="2" s="1"/>
  <c r="J30" i="2"/>
  <c r="G31" i="2"/>
  <c r="G30" i="2"/>
  <c r="D30" i="2"/>
  <c r="D20" i="2"/>
  <c r="I22" i="2"/>
  <c r="I24" i="2" s="1"/>
  <c r="I31" i="2"/>
  <c r="F31" i="2"/>
  <c r="F22" i="2"/>
  <c r="F24" i="2" s="1"/>
  <c r="H31" i="2"/>
  <c r="H22" i="2"/>
  <c r="H24" i="2" s="1"/>
  <c r="I30" i="3" l="1"/>
  <c r="H31" i="3"/>
  <c r="O51" i="4"/>
  <c r="O52" i="4" s="1"/>
  <c r="D54" i="3"/>
  <c r="D59" i="3"/>
  <c r="G54" i="3"/>
  <c r="G59" i="3"/>
  <c r="H30" i="3"/>
  <c r="I54" i="3"/>
  <c r="I59" i="3"/>
  <c r="H54" i="3"/>
  <c r="H59" i="3"/>
  <c r="E54" i="3"/>
  <c r="E59" i="3"/>
  <c r="F54" i="3"/>
  <c r="F59" i="3"/>
  <c r="P45" i="4"/>
  <c r="P48" i="4"/>
  <c r="P42" i="4"/>
  <c r="Q25" i="4"/>
  <c r="P31" i="4"/>
  <c r="P37" i="4" s="1"/>
  <c r="P40" i="4" s="1"/>
  <c r="C22" i="2"/>
  <c r="C24" i="2" s="1"/>
  <c r="D22" i="2"/>
  <c r="D24" i="2" s="1"/>
  <c r="D31" i="2"/>
  <c r="P51" i="4" l="1"/>
  <c r="P52" i="4" s="1"/>
  <c r="Q48" i="4"/>
  <c r="R25" i="4"/>
  <c r="Q45" i="4"/>
  <c r="Q42" i="4"/>
  <c r="Q31" i="4"/>
  <c r="Q37" i="4" s="1"/>
  <c r="Q40" i="4" s="1"/>
  <c r="Q51" i="4" l="1"/>
  <c r="Q52" i="4" s="1"/>
  <c r="S25" i="4"/>
  <c r="R45" i="4"/>
  <c r="R48" i="4"/>
  <c r="R42" i="4"/>
  <c r="R31" i="4"/>
  <c r="R37" i="4" s="1"/>
  <c r="R40" i="4" s="1"/>
  <c r="T25" i="4" l="1"/>
  <c r="S48" i="4"/>
  <c r="S45" i="4"/>
  <c r="S42" i="4"/>
  <c r="S31" i="4"/>
  <c r="S37" i="4" s="1"/>
  <c r="S40" i="4" s="1"/>
  <c r="R51" i="4"/>
  <c r="R52" i="4" s="1"/>
  <c r="S51" i="4" l="1"/>
  <c r="S52" i="4" s="1"/>
  <c r="U25" i="4"/>
  <c r="T48" i="4"/>
  <c r="T45" i="4"/>
  <c r="T42" i="4"/>
  <c r="T31" i="4"/>
  <c r="T37" i="4" s="1"/>
  <c r="T40" i="4" s="1"/>
  <c r="T51" i="4" l="1"/>
  <c r="T52" i="4" s="1"/>
  <c r="U45" i="4"/>
  <c r="U48" i="4"/>
  <c r="U42" i="4"/>
  <c r="V25" i="4"/>
  <c r="U31" i="4"/>
  <c r="U37" i="4" s="1"/>
  <c r="U40" i="4" s="1"/>
  <c r="U51" i="4" l="1"/>
  <c r="U52" i="4" s="1"/>
  <c r="V45" i="4"/>
  <c r="V48" i="4"/>
  <c r="V42" i="4"/>
  <c r="V31" i="4"/>
  <c r="V37" i="4" s="1"/>
  <c r="V40" i="4" s="1"/>
  <c r="V51" i="4" l="1"/>
  <c r="V52" i="4" s="1"/>
  <c r="V54" i="4" s="1"/>
  <c r="V55" i="4"/>
  <c r="V56" i="4" s="1"/>
  <c r="V57" i="4" l="1"/>
  <c r="V60" i="4" s="1"/>
  <c r="V62" i="4" s="1"/>
  <c r="J4" i="4" s="1"/>
  <c r="N69" i="4" l="1"/>
  <c r="J5" i="4"/>
  <c r="C69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Oscar Settje</author>
  </authors>
  <commentList>
    <comment ref="B6" authorId="0" shapeId="0" xr:uid="{EF9A5F89-7E93-4E8C-A927-6AC1EBA83751}">
      <text>
        <r>
          <rPr>
            <b/>
            <sz val="9"/>
            <color indexed="81"/>
            <rFont val="Tahoma"/>
            <family val="2"/>
          </rPr>
          <t>Oscar Settje:</t>
        </r>
        <r>
          <rPr>
            <sz val="9"/>
            <color indexed="81"/>
            <rFont val="Tahoma"/>
            <family val="2"/>
          </rPr>
          <t xml:space="preserve">
Average Price Per Ad
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<sst xmlns="http://schemas.openxmlformats.org/spreadsheetml/2006/main" count="413" uniqueCount="302">
  <si>
    <t>Meta Platforms Inc</t>
  </si>
  <si>
    <t>numbers in mio USD</t>
  </si>
  <si>
    <t>x</t>
  </si>
  <si>
    <t>SEC</t>
  </si>
  <si>
    <t>META</t>
  </si>
  <si>
    <t>Price</t>
  </si>
  <si>
    <t>Shares</t>
  </si>
  <si>
    <t>MC</t>
  </si>
  <si>
    <t>Cash</t>
  </si>
  <si>
    <t>Debt</t>
  </si>
  <si>
    <t>Q224</t>
  </si>
  <si>
    <t>EV</t>
  </si>
  <si>
    <t>Main</t>
  </si>
  <si>
    <t>Q123</t>
  </si>
  <si>
    <t>Q223</t>
  </si>
  <si>
    <t>Q324</t>
  </si>
  <si>
    <t>Q323</t>
  </si>
  <si>
    <t>Q423</t>
  </si>
  <si>
    <t>Q124</t>
  </si>
  <si>
    <t>Q424</t>
  </si>
  <si>
    <t>Revenue</t>
  </si>
  <si>
    <t>COGS</t>
  </si>
  <si>
    <t>Gross Profit</t>
  </si>
  <si>
    <t>R&amp;D</t>
  </si>
  <si>
    <t>Marketing and Sales</t>
  </si>
  <si>
    <t>General and Administrative</t>
  </si>
  <si>
    <t>Operating Profit</t>
  </si>
  <si>
    <t>Pretax Income</t>
  </si>
  <si>
    <t>Interest Income</t>
  </si>
  <si>
    <t>Income Tax</t>
  </si>
  <si>
    <t>Net Income</t>
  </si>
  <si>
    <t>EPS</t>
  </si>
  <si>
    <t>Revenue YoY</t>
  </si>
  <si>
    <t>Gross Margin</t>
  </si>
  <si>
    <t>Operating Margin</t>
  </si>
  <si>
    <t>Tax Rate</t>
  </si>
  <si>
    <t xml:space="preserve">Advertising </t>
  </si>
  <si>
    <t>Other</t>
  </si>
  <si>
    <t>Apps</t>
  </si>
  <si>
    <t>Reality Labs</t>
  </si>
  <si>
    <t>Notes</t>
  </si>
  <si>
    <t>DAP Growth</t>
  </si>
  <si>
    <t>ARPP</t>
  </si>
  <si>
    <t>Ad Impressions</t>
  </si>
  <si>
    <t>Change in APPA</t>
  </si>
  <si>
    <t>Revenue:</t>
  </si>
  <si>
    <t xml:space="preserve">Ads </t>
  </si>
  <si>
    <t>Substantially all of the Revenue -&gt; Ads displayed on Facebook, Instagram, Messanger, Whats App and third party mobile apllications</t>
  </si>
  <si>
    <t>Whats App Buisness Platform, net fees from devolopers using Metas payment infrastructures and other</t>
  </si>
  <si>
    <t>Meta Orion Glasses in colloborations with Luxottica (Ray Ban)</t>
  </si>
  <si>
    <t>Apps: Facebook, Instagram, Messanger, Whats App, Theads</t>
  </si>
  <si>
    <t>Delivery of consumer hadware products such as Meta Quests, wearables, and related software content, Meta Horizon</t>
  </si>
  <si>
    <t>FY18</t>
  </si>
  <si>
    <t>FY19</t>
  </si>
  <si>
    <t>FY20</t>
  </si>
  <si>
    <t>FY21</t>
  </si>
  <si>
    <t>FY22</t>
  </si>
  <si>
    <t>FY23</t>
  </si>
  <si>
    <t>FY24</t>
  </si>
  <si>
    <t>FY25</t>
  </si>
  <si>
    <t>Cash and Cash Equivalents</t>
  </si>
  <si>
    <t>Marketable Securities</t>
  </si>
  <si>
    <t>Accounts receivables</t>
  </si>
  <si>
    <t>Prepaid expenses and other</t>
  </si>
  <si>
    <t>Current Assets</t>
  </si>
  <si>
    <t>Non-marketable securities</t>
  </si>
  <si>
    <t>PP&amp;E</t>
  </si>
  <si>
    <t>Operating Leases</t>
  </si>
  <si>
    <t xml:space="preserve">Goodwill </t>
  </si>
  <si>
    <t>Non-current Assets</t>
  </si>
  <si>
    <t>Total Assets</t>
  </si>
  <si>
    <t>Accounts payables</t>
  </si>
  <si>
    <t>Operating Lease Liabilties</t>
  </si>
  <si>
    <t>Accrued expenses</t>
  </si>
  <si>
    <t>Current Liabilities</t>
  </si>
  <si>
    <t>Tax Payables</t>
  </si>
  <si>
    <t xml:space="preserve">Other </t>
  </si>
  <si>
    <t>Non-current Liabilties</t>
  </si>
  <si>
    <t>Equity</t>
  </si>
  <si>
    <t>Total Liabilities</t>
  </si>
  <si>
    <t>Liabilities &amp; Equity</t>
  </si>
  <si>
    <t>D&amp;A</t>
  </si>
  <si>
    <t>Share-based compensations</t>
  </si>
  <si>
    <t>Deffered Income Taxes</t>
  </si>
  <si>
    <t>Data Center Assets abdondment</t>
  </si>
  <si>
    <t>Impairment for facilities consolid.</t>
  </si>
  <si>
    <t>Change in Prepaid Expenses</t>
  </si>
  <si>
    <t>Cahnge in other Assets</t>
  </si>
  <si>
    <t>Changes in AP</t>
  </si>
  <si>
    <t>Change in AR</t>
  </si>
  <si>
    <t>Change in accrued Expenses</t>
  </si>
  <si>
    <t>Change in other Liabilities</t>
  </si>
  <si>
    <t>Change in WC</t>
  </si>
  <si>
    <t>CFFO</t>
  </si>
  <si>
    <t>CFFI</t>
  </si>
  <si>
    <t>CapEx</t>
  </si>
  <si>
    <t>Purchase of MS</t>
  </si>
  <si>
    <t>Sale of MS</t>
  </si>
  <si>
    <t>Acquisiton of Intangibles</t>
  </si>
  <si>
    <t>Cash EoP</t>
  </si>
  <si>
    <t>Cash BoP</t>
  </si>
  <si>
    <t>Change in Cash</t>
  </si>
  <si>
    <t>FX Effect</t>
  </si>
  <si>
    <t>CFFF</t>
  </si>
  <si>
    <t>Taxes paid settlement of equity awards</t>
  </si>
  <si>
    <t>Stock Buybacks</t>
  </si>
  <si>
    <t>Dividends</t>
  </si>
  <si>
    <t>Issuance of Debt</t>
  </si>
  <si>
    <t>Lease Payments</t>
  </si>
  <si>
    <t>n.a.</t>
  </si>
  <si>
    <t>DAPs in billions</t>
  </si>
  <si>
    <t>Mangement</t>
  </si>
  <si>
    <t>CEO</t>
  </si>
  <si>
    <t>Mark Zuckerberg</t>
  </si>
  <si>
    <t>Javier Olivan</t>
  </si>
  <si>
    <t>COO</t>
  </si>
  <si>
    <t>CPO</t>
  </si>
  <si>
    <t>CLO</t>
  </si>
  <si>
    <t>Chris Cox</t>
  </si>
  <si>
    <t>Jennifer Newstead</t>
  </si>
  <si>
    <t>Founded:</t>
  </si>
  <si>
    <t>Employees:</t>
  </si>
  <si>
    <t>Cost of Capital</t>
  </si>
  <si>
    <t>Cost of Equity (CAPM)</t>
  </si>
  <si>
    <t>Riskfree Rate</t>
  </si>
  <si>
    <t>Expected Inflation</t>
  </si>
  <si>
    <t>=(1+Nominal Rate)/(1+Real Rate)-1</t>
  </si>
  <si>
    <t>Average Real Interest Rate</t>
  </si>
  <si>
    <t>= Average Interest Rate of the Past</t>
  </si>
  <si>
    <t>=Goverment Bond or Expected Inflation + Average Real Interest Rate</t>
  </si>
  <si>
    <t>Adjustments for Industry/Company Risk</t>
  </si>
  <si>
    <t xml:space="preserve">Raw Beta </t>
  </si>
  <si>
    <t>=Raw beta slope of regression line aginst total market -&gt; Ri= alpha + beta*Rm + standard error</t>
  </si>
  <si>
    <t>Debt to Value Ratio</t>
  </si>
  <si>
    <t>Value of Debt/Enterpries Value</t>
  </si>
  <si>
    <t>Unlevered Beta</t>
  </si>
  <si>
    <t>= Raw Beta* Debt-to-Equity Ratio (Book Value)</t>
  </si>
  <si>
    <t>Unlevered Industry Beta</t>
  </si>
  <si>
    <t>=Median of Peer Group</t>
  </si>
  <si>
    <t>Levered Industry Beta</t>
  </si>
  <si>
    <t>=Unlevered Industry Beta * Market Value of Debt to Market Value of Equity</t>
  </si>
  <si>
    <t>Expected Equity Risk Premium</t>
  </si>
  <si>
    <t>Estimated Future Market Return</t>
  </si>
  <si>
    <t>= 1/P/E * (1.g/ROE) + g , g = real growth in GDP, P/E =&gt; P/E ratio for S&amp;P500 or MSCI World Index, ROE = Average ROE in S&amp;P500 or MSCI World</t>
  </si>
  <si>
    <t>=&gt; ER(i)=rf+beta(i)*(Er(m)-rf)</t>
  </si>
  <si>
    <t>Cost of Debt</t>
  </si>
  <si>
    <t>Yield to Maturity on Trading Bonds</t>
  </si>
  <si>
    <t>=&gt; Price = Coupon/(1+YTM)+Coupon(1+YTM)^2 + … + (Face Value + Coupon)/(1+YTM)^n =&gt; solve for YTM</t>
  </si>
  <si>
    <t>or</t>
  </si>
  <si>
    <t>Credit Default Spread</t>
  </si>
  <si>
    <t>Country Rsik Premium</t>
  </si>
  <si>
    <t>Capital Structure</t>
  </si>
  <si>
    <t>Market Value of Debt</t>
  </si>
  <si>
    <t xml:space="preserve">Market Value of Equity </t>
  </si>
  <si>
    <t>Total  Enterprise Value</t>
  </si>
  <si>
    <t>Marginal Tax Rate</t>
  </si>
  <si>
    <t>WACC</t>
  </si>
  <si>
    <t>=&gt; WACC = (D/D+E)*kd * (1-t) + (E/D+E) * ke</t>
  </si>
  <si>
    <t>Change</t>
  </si>
  <si>
    <t>Ratios</t>
  </si>
  <si>
    <t>Shares o/s</t>
  </si>
  <si>
    <t>Market Cap</t>
  </si>
  <si>
    <t>Net Debt</t>
  </si>
  <si>
    <t>Value Driver</t>
  </si>
  <si>
    <t>Capital Emloyed</t>
  </si>
  <si>
    <t>=Long Term Assets + Working Capital (Exclusive of cash)-Accounts Payables</t>
  </si>
  <si>
    <t>=Net Working Capital + PP&amp;E + Other Net Operating Assets (net of Liabilties) + (Intangibles)</t>
  </si>
  <si>
    <t>Invested Capital (exl. Intangibles)</t>
  </si>
  <si>
    <t>Total Funds Invested</t>
  </si>
  <si>
    <t>Invested Capital + Non-Operating Assets</t>
  </si>
  <si>
    <t>NOPAT</t>
  </si>
  <si>
    <t>EBITA * (1-Marginal Tax Rate)</t>
  </si>
  <si>
    <t>Net Investment</t>
  </si>
  <si>
    <t>=Invested Capital (t+1)-Invested Capital (t)</t>
  </si>
  <si>
    <t>FCF</t>
  </si>
  <si>
    <t>=NOPAT + non-cash Expenses - Investments in Invested Capital</t>
  </si>
  <si>
    <t>Investment Rate</t>
  </si>
  <si>
    <t>=Net Investment/NOPAT</t>
  </si>
  <si>
    <t>Economic Profit</t>
  </si>
  <si>
    <t>=Invested Capital *(ROIC-WACC)</t>
  </si>
  <si>
    <t>Efficency-Ratios</t>
  </si>
  <si>
    <t>Capital Turnover</t>
  </si>
  <si>
    <t>=Revenue/Equity</t>
  </si>
  <si>
    <t>Return on Equity (ROE)</t>
  </si>
  <si>
    <t>=Net Income/Book Value of Equity</t>
  </si>
  <si>
    <t>Return on Capital Employed (ROCE)</t>
  </si>
  <si>
    <t>=EBIT/Capital Employed</t>
  </si>
  <si>
    <t>Return on Capital Invested (ROIC)</t>
  </si>
  <si>
    <t>=NOPAT/Invested Capital</t>
  </si>
  <si>
    <t>ROIC without Intangibles</t>
  </si>
  <si>
    <t>=NOPAT/(Invested Capital exclusive of Intangibles)</t>
  </si>
  <si>
    <t>Decomposed ROIC</t>
  </si>
  <si>
    <t>= ROIC = (1-operating cash tax)* (EBITA/Revenues) * (Revenue/Invested Capital)</t>
  </si>
  <si>
    <t>Retention Rate</t>
  </si>
  <si>
    <t>=1 - Dividends/Net Income</t>
  </si>
  <si>
    <t>Reinvestment Rate</t>
  </si>
  <si>
    <t>=Net CapEx + Change in WC / EBIT * (1-t)</t>
  </si>
  <si>
    <t>Epected Growth in Net Income</t>
  </si>
  <si>
    <t>=ROE * Retention Rate</t>
  </si>
  <si>
    <t>Expected Growth in NOPAT</t>
  </si>
  <si>
    <t>=ROIC * Reinvestment Rate</t>
  </si>
  <si>
    <t>Finacial Stability Ratios</t>
  </si>
  <si>
    <t>Equity/Debt Ratio</t>
  </si>
  <si>
    <t>=Book Value of Equtiy/Book Value of Debt</t>
  </si>
  <si>
    <t>Gearing</t>
  </si>
  <si>
    <t>=(Debt - Cash (Net Debt))/Book Value of Equity</t>
  </si>
  <si>
    <t>Interest Coverage Ratio</t>
  </si>
  <si>
    <t>=EBIT/Interest Expenses</t>
  </si>
  <si>
    <t>Net Debt / EBITDA</t>
  </si>
  <si>
    <t>=Net Debt/EBITDA</t>
  </si>
  <si>
    <t>Cash Burn Rate</t>
  </si>
  <si>
    <t>=Book Value of Equity/Absolute value of Loss</t>
  </si>
  <si>
    <t>WC-Managment Ratios</t>
  </si>
  <si>
    <t>Debitor-Duration</t>
  </si>
  <si>
    <t>=Accounts Receivables/Revenue*360</t>
  </si>
  <si>
    <t>Creditor-Duration</t>
  </si>
  <si>
    <t>=Accounts Payable/Revenue*360</t>
  </si>
  <si>
    <t>Inventory Intensity</t>
  </si>
  <si>
    <t>=Inventory/Balance Sheet Total</t>
  </si>
  <si>
    <t>Invetory Turnover</t>
  </si>
  <si>
    <t>=Cogs/Inventory</t>
  </si>
  <si>
    <t>Storage-Duration</t>
  </si>
  <si>
    <t>=360/Inventory Turnover</t>
  </si>
  <si>
    <t>Cash Conversion Cycle</t>
  </si>
  <si>
    <t>=Debitor Duration + Storage Duration - Creditor Duration</t>
  </si>
  <si>
    <t>Multipliers</t>
  </si>
  <si>
    <t>Equitymultiples</t>
  </si>
  <si>
    <t>P/E Ratio</t>
  </si>
  <si>
    <t>=Share Price/EPS</t>
  </si>
  <si>
    <t>PEG Ratio</t>
  </si>
  <si>
    <t>=P/E Ratio / Growth</t>
  </si>
  <si>
    <t>P/B Ratio</t>
  </si>
  <si>
    <t>=Market Cap/Book Vakue of Equity</t>
  </si>
  <si>
    <t>P/TB Ratio</t>
  </si>
  <si>
    <t>=Market Cap / Tangible Book Value</t>
  </si>
  <si>
    <t>P/Cf Ratio</t>
  </si>
  <si>
    <t>=Share Price/Cashflow per share</t>
  </si>
  <si>
    <t>P/R Ratio</t>
  </si>
  <si>
    <t>=Share Price/Revenue per Share</t>
  </si>
  <si>
    <t>Entitymultiples</t>
  </si>
  <si>
    <t>EV/EBITDA</t>
  </si>
  <si>
    <t>=EV/EBITDA</t>
  </si>
  <si>
    <t>EV/EBIT</t>
  </si>
  <si>
    <t>=EV/EBIT</t>
  </si>
  <si>
    <t>EV/FCF</t>
  </si>
  <si>
    <t>=EV/FCF</t>
  </si>
  <si>
    <t>EV/Sales</t>
  </si>
  <si>
    <t>=EV/Revenue</t>
  </si>
  <si>
    <t>Ticker</t>
  </si>
  <si>
    <t>Share Price</t>
  </si>
  <si>
    <t>Date</t>
  </si>
  <si>
    <t>Fair Share Price</t>
  </si>
  <si>
    <t>Scneario DCF Price</t>
  </si>
  <si>
    <t>End of FY</t>
  </si>
  <si>
    <t>Implied Upside</t>
  </si>
  <si>
    <t>Assumptions</t>
  </si>
  <si>
    <t>Switches</t>
  </si>
  <si>
    <t>Conservative Case</t>
  </si>
  <si>
    <t>Base Case</t>
  </si>
  <si>
    <t>Optimistic Case</t>
  </si>
  <si>
    <t>Assuptions</t>
  </si>
  <si>
    <t>Year</t>
  </si>
  <si>
    <t>Metic</t>
  </si>
  <si>
    <t xml:space="preserve">Revenue </t>
  </si>
  <si>
    <t>EBIT</t>
  </si>
  <si>
    <t>Implied Share Price</t>
  </si>
  <si>
    <t>TGR</t>
  </si>
  <si>
    <t>Probability</t>
  </si>
  <si>
    <t>ROIC</t>
  </si>
  <si>
    <t>Implied Share Price * p</t>
  </si>
  <si>
    <t>Valuation</t>
  </si>
  <si>
    <t>RONIC</t>
  </si>
  <si>
    <t>Model</t>
  </si>
  <si>
    <t>Growth (%)</t>
  </si>
  <si>
    <t xml:space="preserve">Base Case </t>
  </si>
  <si>
    <t>Optimisitic Case</t>
  </si>
  <si>
    <t>% of Sales</t>
  </si>
  <si>
    <t>Taxes</t>
  </si>
  <si>
    <t>Tax Rate (%)</t>
  </si>
  <si>
    <t>Nopat</t>
  </si>
  <si>
    <t>D&amp;A and other non-cash Expenses</t>
  </si>
  <si>
    <t>Unlevered Free Cashflow</t>
  </si>
  <si>
    <t>Present Value of unlevered FC</t>
  </si>
  <si>
    <t>Discount Period</t>
  </si>
  <si>
    <t>Sum of Present Value</t>
  </si>
  <si>
    <t>Terminal Value</t>
  </si>
  <si>
    <t>=&gt; CV(t) = NOPAT(t+1)*(1-g/RONIC)/(WACC - g) =&gt; equal pertuity formula: CV = FCF*(1+g) /(WACC-g)</t>
  </si>
  <si>
    <t>Present Value of TV</t>
  </si>
  <si>
    <t>Enterprise Value</t>
  </si>
  <si>
    <t>(+) Cash and other non-operating assets</t>
  </si>
  <si>
    <t>(-) Debt and other non-equity claims</t>
  </si>
  <si>
    <t>Equity Value</t>
  </si>
  <si>
    <t xml:space="preserve">Number of Shares </t>
  </si>
  <si>
    <t>Sensitivity Analysis</t>
  </si>
  <si>
    <t>ROINC</t>
  </si>
  <si>
    <t>META DCF</t>
  </si>
  <si>
    <t>Invested Capital (incl. Intangibles)</t>
  </si>
  <si>
    <t>2004 by Mark Zuckerberg</t>
  </si>
  <si>
    <t>Q125</t>
  </si>
  <si>
    <t>Q225</t>
  </si>
  <si>
    <t>Q325</t>
  </si>
  <si>
    <t>Q425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</si>
</sst>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#,##0;\(#,##0\)"/>
    <numFmt numFmtId="165" formatCode="#,##0.0;\(#,##0.0\)"/>
    <numFmt numFmtId="166" formatCode="#,##0.00;\(#,##0.00\)"/>
    <numFmt numFmtId="167" formatCode="\F\Y#,##0"/>
    <numFmt numFmtId="168" formatCode="#,##0.0;[Red]#,##0.0"/>
    <numFmt numFmtId="169" formatCode="#,##0.0"/>
    <numFmt numFmtId="170" formatCode="0.0%"/>
    <numFmt numFmtId="171" formatCode="&quot;FY&quot;0&quot;A&quot;"/>
    <numFmt numFmtId="172" formatCode="0.0"/>
  </numFmts>
  <fonts count="16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0"/>
      <color theme="0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u/>
      <sz val="10"/>
      <color theme="10"/>
      <name val="Arial"/>
      <family val="2"/>
    </font>
    <font>
      <b/>
      <u/>
      <sz val="10"/>
      <color theme="1"/>
      <name val="Arial"/>
      <family val="2"/>
    </font>
    <font>
      <b/>
      <u/>
      <sz val="10"/>
      <name val="Arial"/>
      <family val="2"/>
    </font>
    <font>
      <sz val="10"/>
      <name val="Arial"/>
      <family val="2"/>
    </font>
    <font>
      <u/>
      <sz val="10"/>
      <color theme="1"/>
      <name val="Arial"/>
      <family val="2"/>
    </font>
    <font>
      <i/>
      <sz val="10"/>
      <color theme="1"/>
      <name val="Arial"/>
      <family val="2"/>
    </font>
    <font>
      <sz val="10"/>
      <color theme="0" tint="-0.1499984740745262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3" tint="9.9978637043366805E-2"/>
        <bgColor indexed="64"/>
      </patternFill>
    </fill>
    <fill>
      <patternFill patternType="solid">
        <fgColor rgb="FFF1E9D2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80">
    <xf numFmtId="0" fontId="0" fillId="0" borderId="0" xfId="0"/>
    <xf numFmtId="0" fontId="7" fillId="0" borderId="0" xfId="0" applyFont="1"/>
    <xf numFmtId="0" fontId="1" fillId="0" borderId="0" xfId="0" applyFont="1"/>
    <xf numFmtId="165" fontId="1" fillId="0" borderId="0" xfId="0" applyNumberFormat="1" applyFont="1"/>
    <xf numFmtId="164" fontId="1" fillId="0" borderId="0" xfId="0" applyNumberFormat="1" applyFont="1"/>
    <xf numFmtId="0" fontId="1" fillId="0" borderId="0" xfId="0" applyFont="1" applyAlignment="1">
      <alignment horizontal="right"/>
    </xf>
    <xf numFmtId="0" fontId="9" fillId="0" borderId="0" xfId="2" applyFont="1"/>
    <xf numFmtId="0" fontId="1" fillId="0" borderId="0" xfId="0" applyFont="1" applyAlignment="1">
      <alignment horizontal="center"/>
    </xf>
    <xf numFmtId="0" fontId="10" fillId="0" borderId="0" xfId="0" applyFont="1"/>
    <xf numFmtId="3" fontId="1" fillId="0" borderId="0" xfId="0" applyNumberFormat="1" applyFont="1"/>
    <xf numFmtId="166" fontId="1" fillId="0" borderId="0" xfId="0" applyNumberFormat="1" applyFont="1"/>
    <xf numFmtId="9" fontId="1" fillId="0" borderId="0" xfId="1" applyFont="1"/>
    <xf numFmtId="166" fontId="1" fillId="0" borderId="0" xfId="0" applyNumberFormat="1" applyFont="1" applyAlignment="1">
      <alignment horizontal="right"/>
    </xf>
    <xf numFmtId="164" fontId="7" fillId="0" borderId="0" xfId="0" applyNumberFormat="1" applyFont="1"/>
    <xf numFmtId="2" fontId="1" fillId="0" borderId="0" xfId="0" applyNumberFormat="1" applyFont="1"/>
    <xf numFmtId="9" fontId="7" fillId="0" borderId="0" xfId="1" applyFont="1"/>
    <xf numFmtId="0" fontId="11" fillId="0" borderId="0" xfId="0" applyFont="1"/>
    <xf numFmtId="167" fontId="12" fillId="0" borderId="0" xfId="0" applyNumberFormat="1" applyFont="1" applyAlignment="1">
      <alignment horizontal="right"/>
    </xf>
    <xf numFmtId="0" fontId="12" fillId="0" borderId="0" xfId="0" applyFont="1"/>
    <xf numFmtId="0" fontId="13" fillId="0" borderId="0" xfId="0" applyFont="1"/>
    <xf numFmtId="0" fontId="1" fillId="0" borderId="0" xfId="0" quotePrefix="1" applyFont="1"/>
    <xf numFmtId="170" fontId="1" fillId="0" borderId="0" xfId="1" applyNumberFormat="1" applyFont="1"/>
    <xf numFmtId="9" fontId="1" fillId="0" borderId="0" xfId="0" applyNumberFormat="1" applyFont="1"/>
    <xf numFmtId="2" fontId="1" fillId="0" borderId="0" xfId="0" applyNumberFormat="1" applyFont="1" applyAlignment="1">
      <alignment horizontal="right"/>
    </xf>
    <xf numFmtId="168" fontId="1" fillId="0" borderId="0" xfId="0" applyNumberFormat="1" applyFont="1"/>
    <xf numFmtId="0" fontId="6" fillId="2" borderId="0" xfId="0" applyFont="1" applyFill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9" fillId="0" borderId="6" xfId="2" applyFont="1" applyBorder="1"/>
    <xf numFmtId="0" fontId="7" fillId="0" borderId="6" xfId="0" applyFont="1" applyBorder="1"/>
    <xf numFmtId="0" fontId="1" fillId="0" borderId="6" xfId="0" applyFont="1" applyBorder="1"/>
    <xf numFmtId="0" fontId="1" fillId="0" borderId="7" xfId="0" applyFont="1" applyBorder="1"/>
    <xf numFmtId="0" fontId="1" fillId="3" borderId="8" xfId="0" applyFont="1" applyFill="1" applyBorder="1" applyAlignment="1">
      <alignment horizontal="center"/>
    </xf>
    <xf numFmtId="16" fontId="1" fillId="3" borderId="9" xfId="0" applyNumberFormat="1" applyFont="1" applyFill="1" applyBorder="1" applyAlignment="1">
      <alignment horizontal="center"/>
    </xf>
    <xf numFmtId="2" fontId="1" fillId="3" borderId="8" xfId="0" applyNumberFormat="1" applyFont="1" applyFill="1" applyBorder="1" applyAlignment="1">
      <alignment horizontal="center"/>
    </xf>
    <xf numFmtId="169" fontId="1" fillId="3" borderId="9" xfId="1" applyNumberFormat="1" applyFont="1" applyFill="1" applyBorder="1" applyAlignment="1">
      <alignment horizontal="center"/>
    </xf>
    <xf numFmtId="9" fontId="1" fillId="3" borderId="9" xfId="1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6" fillId="4" borderId="0" xfId="0" applyFont="1" applyFill="1"/>
    <xf numFmtId="0" fontId="8" fillId="4" borderId="0" xfId="0" applyFont="1" applyFill="1"/>
    <xf numFmtId="0" fontId="1" fillId="3" borderId="9" xfId="0" applyFont="1" applyFill="1" applyBorder="1" applyAlignment="1">
      <alignment horizontal="center"/>
    </xf>
    <xf numFmtId="170" fontId="1" fillId="3" borderId="9" xfId="1" applyNumberFormat="1" applyFont="1" applyFill="1" applyBorder="1" applyAlignment="1">
      <alignment horizontal="center"/>
    </xf>
    <xf numFmtId="171" fontId="6" fillId="2" borderId="0" xfId="0" applyNumberFormat="1" applyFont="1" applyFill="1"/>
    <xf numFmtId="0" fontId="14" fillId="0" borderId="0" xfId="0" applyFont="1" applyAlignment="1">
      <alignment horizontal="left" indent="1"/>
    </xf>
    <xf numFmtId="0" fontId="1" fillId="0" borderId="0" xfId="0" applyFont="1" applyAlignment="1">
      <alignment horizontal="left" indent="1"/>
    </xf>
    <xf numFmtId="9" fontId="14" fillId="0" borderId="0" xfId="1" applyFont="1"/>
    <xf numFmtId="170" fontId="1" fillId="3" borderId="9" xfId="1" applyNumberFormat="1" applyFont="1" applyFill="1" applyBorder="1" applyAlignment="1">
      <alignment horizontal="right"/>
    </xf>
    <xf numFmtId="0" fontId="7" fillId="5" borderId="1" xfId="0" applyFont="1" applyFill="1" applyBorder="1"/>
    <xf numFmtId="0" fontId="7" fillId="5" borderId="2" xfId="0" applyFont="1" applyFill="1" applyBorder="1"/>
    <xf numFmtId="164" fontId="7" fillId="5" borderId="2" xfId="0" applyNumberFormat="1" applyFont="1" applyFill="1" applyBorder="1"/>
    <xf numFmtId="164" fontId="7" fillId="5" borderId="3" xfId="0" applyNumberFormat="1" applyFont="1" applyFill="1" applyBorder="1"/>
    <xf numFmtId="0" fontId="14" fillId="0" borderId="0" xfId="0" applyFont="1"/>
    <xf numFmtId="170" fontId="14" fillId="0" borderId="0" xfId="1" applyNumberFormat="1" applyFont="1"/>
    <xf numFmtId="170" fontId="14" fillId="0" borderId="0" xfId="0" applyNumberFormat="1" applyFont="1"/>
    <xf numFmtId="168" fontId="7" fillId="5" borderId="10" xfId="0" applyNumberFormat="1" applyFont="1" applyFill="1" applyBorder="1"/>
    <xf numFmtId="168" fontId="7" fillId="5" borderId="11" xfId="0" applyNumberFormat="1" applyFont="1" applyFill="1" applyBorder="1"/>
    <xf numFmtId="164" fontId="7" fillId="5" borderId="11" xfId="0" applyNumberFormat="1" applyFont="1" applyFill="1" applyBorder="1"/>
    <xf numFmtId="164" fontId="7" fillId="5" borderId="12" xfId="0" applyNumberFormat="1" applyFont="1" applyFill="1" applyBorder="1"/>
    <xf numFmtId="168" fontId="7" fillId="5" borderId="13" xfId="0" applyNumberFormat="1" applyFont="1" applyFill="1" applyBorder="1"/>
    <xf numFmtId="168" fontId="7" fillId="5" borderId="6" xfId="0" applyNumberFormat="1" applyFont="1" applyFill="1" applyBorder="1"/>
    <xf numFmtId="164" fontId="7" fillId="5" borderId="6" xfId="0" applyNumberFormat="1" applyFont="1" applyFill="1" applyBorder="1"/>
    <xf numFmtId="164" fontId="7" fillId="5" borderId="14" xfId="0" applyNumberFormat="1" applyFont="1" applyFill="1" applyBorder="1"/>
    <xf numFmtId="168" fontId="1" fillId="0" borderId="6" xfId="0" applyNumberFormat="1" applyFont="1" applyBorder="1"/>
    <xf numFmtId="168" fontId="1" fillId="0" borderId="6" xfId="0" applyNumberFormat="1" applyFont="1" applyBorder="1" applyAlignment="1">
      <alignment horizontal="right"/>
    </xf>
    <xf numFmtId="168" fontId="1" fillId="0" borderId="2" xfId="0" applyNumberFormat="1" applyFont="1" applyBorder="1"/>
    <xf numFmtId="168" fontId="1" fillId="0" borderId="2" xfId="0" applyNumberFormat="1" applyFont="1" applyBorder="1" applyAlignment="1">
      <alignment horizontal="right"/>
    </xf>
    <xf numFmtId="168" fontId="1" fillId="0" borderId="0" xfId="0" applyNumberFormat="1" applyFont="1" applyAlignment="1">
      <alignment horizontal="right"/>
    </xf>
    <xf numFmtId="0" fontId="1" fillId="6" borderId="10" xfId="0" applyFont="1" applyFill="1" applyBorder="1"/>
    <xf numFmtId="0" fontId="7" fillId="6" borderId="11" xfId="0" applyFont="1" applyFill="1" applyBorder="1" applyAlignment="1">
      <alignment horizontal="center"/>
    </xf>
    <xf numFmtId="0" fontId="7" fillId="6" borderId="12" xfId="0" applyFont="1" applyFill="1" applyBorder="1" applyAlignment="1">
      <alignment horizontal="center"/>
    </xf>
    <xf numFmtId="0" fontId="7" fillId="6" borderId="2" xfId="0" applyFont="1" applyFill="1" applyBorder="1" applyAlignment="1">
      <alignment horizontal="center"/>
    </xf>
    <xf numFmtId="0" fontId="7" fillId="6" borderId="3" xfId="0" applyFont="1" applyFill="1" applyBorder="1" applyAlignment="1">
      <alignment horizontal="center"/>
    </xf>
    <xf numFmtId="0" fontId="7" fillId="6" borderId="4" xfId="0" applyFont="1" applyFill="1" applyBorder="1" applyAlignment="1">
      <alignment horizontal="center" vertical="center" textRotation="90"/>
    </xf>
    <xf numFmtId="2" fontId="15" fillId="6" borderId="11" xfId="0" applyNumberFormat="1" applyFont="1" applyFill="1" applyBorder="1"/>
    <xf numFmtId="170" fontId="6" fillId="6" borderId="11" xfId="0" applyNumberFormat="1" applyFont="1" applyFill="1" applyBorder="1"/>
    <xf numFmtId="170" fontId="6" fillId="6" borderId="0" xfId="0" applyNumberFormat="1" applyFont="1" applyFill="1"/>
    <xf numFmtId="172" fontId="1" fillId="0" borderId="0" xfId="0" applyNumberFormat="1" applyFont="1"/>
    <xf numFmtId="172" fontId="7" fillId="0" borderId="0" xfId="0" applyNumberFormat="1" applyFont="1"/>
    <xf numFmtId="0" fontId="7" fillId="6" borderId="5" xfId="0" applyFont="1" applyFill="1" applyBorder="1" applyAlignment="1">
      <alignment horizontal="center" vertical="center" textRotation="90"/>
    </xf>
  </cellXfs>
  <cellStyles count="3">
    <cellStyle name="Hyperlink" xfId="2" builtinId="8"/>
    <cellStyle name="Normal" xfId="0" builtinId="0"/>
    <cellStyle name="Per cent" xfId="1" builtinId="5"/>
  </cellStyles>
  <dxfs count="4">
    <dxf>
      <fill>
        <patternFill>
          <bgColor theme="9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79998168889431442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604838</xdr:colOff>
      <xdr:row>0</xdr:row>
      <xdr:rowOff>161925</xdr:rowOff>
    </xdr:from>
    <xdr:to>
      <xdr:col>22</xdr:col>
      <xdr:colOff>14285</xdr:colOff>
      <xdr:row>31</xdr:row>
      <xdr:rowOff>52388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DD891988-A6BD-5DA1-5E16-87BD1DA0E9AD}"/>
            </a:ext>
          </a:extLst>
        </xdr:cNvPr>
        <xdr:cNvCxnSpPr/>
      </xdr:nvCxnSpPr>
      <xdr:spPr>
        <a:xfrm flipH="1">
          <a:off x="12044363" y="161925"/>
          <a:ext cx="19047" cy="5795963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14288</xdr:colOff>
      <xdr:row>0</xdr:row>
      <xdr:rowOff>187324</xdr:rowOff>
    </xdr:from>
    <xdr:to>
      <xdr:col>9</xdr:col>
      <xdr:colOff>14288</xdr:colOff>
      <xdr:row>61</xdr:row>
      <xdr:rowOff>41274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BD8C75B1-9544-4DBC-9A4E-B7B5DAE91DF1}"/>
            </a:ext>
          </a:extLst>
        </xdr:cNvPr>
        <xdr:cNvCxnSpPr/>
      </xdr:nvCxnSpPr>
      <xdr:spPr>
        <a:xfrm>
          <a:off x="6805613" y="187324"/>
          <a:ext cx="0" cy="1147445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nvestor.atmeta.com/home/default.aspx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4D475-5E7D-486D-B992-BB5391B55D2A}">
  <dimension ref="A1:J21"/>
  <sheetViews>
    <sheetView tabSelected="1" zoomScale="200" zoomScaleNormal="200" workbookViewId="0">
      <selection activeCell="A2" sqref="A2"/>
    </sheetView>
  </sheetViews>
  <sheetFormatPr defaultRowHeight="12.75" x14ac:dyDescent="0.2"/>
  <cols>
    <col min="1" max="1" width="4" style="2" customWidth="1"/>
    <col min="2" max="2" width="10.140625" style="2" customWidth="1"/>
    <col min="3" max="8" width="9.140625" style="2"/>
    <col min="9" max="9" width="10.140625" style="2" bestFit="1" customWidth="1"/>
    <col min="10" max="16384" width="9.140625" style="2"/>
  </cols>
  <sheetData>
    <row r="1" spans="1:10" x14ac:dyDescent="0.2">
      <c r="A1" s="1" t="s">
        <v>0</v>
      </c>
    </row>
    <row r="2" spans="1:10" x14ac:dyDescent="0.2">
      <c r="A2" s="2" t="s">
        <v>1</v>
      </c>
      <c r="H2" s="2" t="s">
        <v>5</v>
      </c>
      <c r="I2" s="3">
        <v>755.41</v>
      </c>
    </row>
    <row r="3" spans="1:10" x14ac:dyDescent="0.2">
      <c r="H3" s="2" t="s">
        <v>6</v>
      </c>
      <c r="I3" s="4">
        <f>2171.148098+343.179151</f>
        <v>2514.3272489999999</v>
      </c>
      <c r="J3" s="5" t="s">
        <v>299</v>
      </c>
    </row>
    <row r="4" spans="1:10" x14ac:dyDescent="0.2">
      <c r="B4" s="2" t="s">
        <v>3</v>
      </c>
      <c r="H4" s="2" t="s">
        <v>7</v>
      </c>
      <c r="I4" s="4">
        <f>I2*I3</f>
        <v>1899347.9471670899</v>
      </c>
    </row>
    <row r="5" spans="1:10" x14ac:dyDescent="0.2">
      <c r="B5" s="6" t="s">
        <v>4</v>
      </c>
      <c r="H5" s="2" t="s">
        <v>8</v>
      </c>
      <c r="I5" s="4">
        <f>12005+35006</f>
        <v>47011</v>
      </c>
      <c r="J5" s="5" t="s">
        <v>299</v>
      </c>
    </row>
    <row r="6" spans="1:10" x14ac:dyDescent="0.2">
      <c r="A6" s="7"/>
      <c r="B6" s="8"/>
      <c r="H6" s="2" t="s">
        <v>9</v>
      </c>
      <c r="I6" s="4">
        <v>28832</v>
      </c>
      <c r="J6" s="5" t="s">
        <v>299</v>
      </c>
    </row>
    <row r="7" spans="1:10" x14ac:dyDescent="0.2">
      <c r="A7" s="7" t="s">
        <v>2</v>
      </c>
      <c r="B7" s="1" t="s">
        <v>111</v>
      </c>
      <c r="H7" s="2" t="s">
        <v>11</v>
      </c>
      <c r="I7" s="4">
        <f>I4-I5+I6</f>
        <v>1881168.9471670899</v>
      </c>
    </row>
    <row r="8" spans="1:10" x14ac:dyDescent="0.2">
      <c r="B8" s="2" t="s">
        <v>112</v>
      </c>
      <c r="C8" s="2" t="s">
        <v>113</v>
      </c>
    </row>
    <row r="9" spans="1:10" x14ac:dyDescent="0.2">
      <c r="B9" s="2" t="s">
        <v>115</v>
      </c>
      <c r="C9" s="2" t="s">
        <v>114</v>
      </c>
      <c r="H9" s="2" t="s">
        <v>120</v>
      </c>
      <c r="I9" s="2" t="s">
        <v>297</v>
      </c>
    </row>
    <row r="10" spans="1:10" x14ac:dyDescent="0.2">
      <c r="B10" s="2" t="s">
        <v>116</v>
      </c>
      <c r="C10" s="2" t="s">
        <v>118</v>
      </c>
      <c r="H10" s="2" t="s">
        <v>121</v>
      </c>
      <c r="I10" s="9">
        <v>74067</v>
      </c>
    </row>
    <row r="11" spans="1:10" x14ac:dyDescent="0.2">
      <c r="B11" s="2" t="s">
        <v>117</v>
      </c>
      <c r="C11" s="2" t="s">
        <v>119</v>
      </c>
    </row>
    <row r="15" spans="1:10" x14ac:dyDescent="0.2">
      <c r="A15" s="7" t="s">
        <v>2</v>
      </c>
      <c r="B15" s="8" t="s">
        <v>40</v>
      </c>
    </row>
    <row r="16" spans="1:10" x14ac:dyDescent="0.2">
      <c r="B16" s="2" t="s">
        <v>50</v>
      </c>
    </row>
    <row r="17" spans="2:3" x14ac:dyDescent="0.2">
      <c r="B17" s="2" t="s">
        <v>45</v>
      </c>
    </row>
    <row r="18" spans="2:3" x14ac:dyDescent="0.2">
      <c r="B18" s="2" t="s">
        <v>46</v>
      </c>
      <c r="C18" s="2" t="s">
        <v>47</v>
      </c>
    </row>
    <row r="19" spans="2:3" x14ac:dyDescent="0.2">
      <c r="B19" s="2" t="s">
        <v>37</v>
      </c>
      <c r="C19" s="2" t="s">
        <v>48</v>
      </c>
    </row>
    <row r="20" spans="2:3" x14ac:dyDescent="0.2">
      <c r="B20" s="2" t="s">
        <v>39</v>
      </c>
      <c r="C20" s="2" t="s">
        <v>51</v>
      </c>
    </row>
    <row r="21" spans="2:3" x14ac:dyDescent="0.2">
      <c r="C21" s="2" t="s">
        <v>49</v>
      </c>
    </row>
  </sheetData>
  <hyperlinks>
    <hyperlink ref="B5" r:id="rId1" xr:uid="{668AC949-6C67-4F1B-BD8C-CBD0C73116F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46C3B-9DA1-408F-AD58-F1C27A59B54A}">
  <dimension ref="A1:DW702"/>
  <sheetViews>
    <sheetView zoomScale="200" zoomScaleNormal="2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2" sqref="C2"/>
    </sheetView>
  </sheetViews>
  <sheetFormatPr defaultRowHeight="12.75" x14ac:dyDescent="0.2"/>
  <cols>
    <col min="1" max="1" width="4.7109375" style="2" bestFit="1" customWidth="1"/>
    <col min="2" max="2" width="29.7109375" style="2" bestFit="1" customWidth="1"/>
    <col min="3" max="16384" width="9.140625" style="2"/>
  </cols>
  <sheetData>
    <row r="1" spans="1:127" x14ac:dyDescent="0.2">
      <c r="A1" s="6" t="s">
        <v>12</v>
      </c>
    </row>
    <row r="2" spans="1:127" x14ac:dyDescent="0.2">
      <c r="C2" s="5" t="s">
        <v>13</v>
      </c>
      <c r="D2" s="5" t="s">
        <v>14</v>
      </c>
      <c r="E2" s="5" t="s">
        <v>16</v>
      </c>
      <c r="F2" s="5" t="s">
        <v>17</v>
      </c>
      <c r="G2" s="5" t="s">
        <v>18</v>
      </c>
      <c r="H2" s="5" t="s">
        <v>10</v>
      </c>
      <c r="I2" s="5" t="s">
        <v>15</v>
      </c>
      <c r="J2" s="5" t="s">
        <v>19</v>
      </c>
      <c r="K2" s="5" t="s">
        <v>298</v>
      </c>
      <c r="L2" s="5" t="s">
        <v>299</v>
      </c>
      <c r="M2" s="5" t="s">
        <v>300</v>
      </c>
      <c r="N2" s="5" t="s">
        <v>301</v>
      </c>
      <c r="P2" s="5" t="s">
        <v>52</v>
      </c>
      <c r="Q2" s="5" t="s">
        <v>53</v>
      </c>
      <c r="R2" s="5" t="s">
        <v>54</v>
      </c>
      <c r="S2" s="5" t="s">
        <v>55</v>
      </c>
      <c r="T2" s="5" t="s">
        <v>56</v>
      </c>
      <c r="U2" s="5" t="s">
        <v>57</v>
      </c>
      <c r="V2" s="5" t="s">
        <v>58</v>
      </c>
      <c r="W2" s="5" t="s">
        <v>59</v>
      </c>
    </row>
    <row r="3" spans="1:127" x14ac:dyDescent="0.2">
      <c r="B3" s="2" t="s">
        <v>110</v>
      </c>
      <c r="C3" s="10">
        <v>3.02</v>
      </c>
      <c r="D3" s="10">
        <v>3.07</v>
      </c>
      <c r="E3" s="10">
        <v>3.14</v>
      </c>
      <c r="F3" s="10">
        <v>3.19</v>
      </c>
      <c r="G3" s="10">
        <v>3.24</v>
      </c>
      <c r="H3" s="10">
        <v>3.27</v>
      </c>
      <c r="I3" s="10">
        <v>3.29</v>
      </c>
      <c r="J3" s="10">
        <v>3.35</v>
      </c>
      <c r="K3" s="10">
        <v>3.43</v>
      </c>
      <c r="L3" s="10">
        <v>3.48</v>
      </c>
      <c r="M3" s="10"/>
      <c r="N3" s="10"/>
      <c r="O3" s="10"/>
      <c r="P3" s="10">
        <v>2.0299999999999998</v>
      </c>
      <c r="Q3" s="10">
        <v>2.2599999999999998</v>
      </c>
      <c r="R3" s="10">
        <v>2.6</v>
      </c>
      <c r="S3" s="10">
        <v>2.82</v>
      </c>
      <c r="T3" s="10">
        <v>2.96</v>
      </c>
      <c r="U3" s="10">
        <v>3.19</v>
      </c>
      <c r="V3" s="10">
        <v>3.35</v>
      </c>
      <c r="W3" s="10"/>
    </row>
    <row r="4" spans="1:127" x14ac:dyDescent="0.2">
      <c r="B4" s="2" t="s">
        <v>42</v>
      </c>
      <c r="C4" s="3">
        <f t="shared" ref="C4:G4" si="0">C10/(C3*1000)</f>
        <v>9.3728476821192057</v>
      </c>
      <c r="D4" s="3">
        <f t="shared" si="0"/>
        <v>10.333224755700325</v>
      </c>
      <c r="E4" s="3">
        <f t="shared" si="0"/>
        <v>1.0815286624203821</v>
      </c>
      <c r="F4" s="3">
        <f t="shared" si="0"/>
        <v>21.812225705329155</v>
      </c>
      <c r="G4" s="3">
        <f t="shared" si="0"/>
        <v>11.11574074074074</v>
      </c>
      <c r="H4" s="3">
        <f>H10/(H3*1000)</f>
        <v>11.840366972477064</v>
      </c>
      <c r="I4" s="3">
        <f t="shared" ref="I4:V4" si="1">I10/(I3*1000)</f>
        <v>12.255015197568389</v>
      </c>
      <c r="J4" s="3">
        <f t="shared" si="1"/>
        <v>14.120298507462687</v>
      </c>
      <c r="K4" s="3">
        <f t="shared" si="1"/>
        <v>12.216326530612244</v>
      </c>
      <c r="L4" s="3">
        <f t="shared" si="1"/>
        <v>13.547701149425288</v>
      </c>
      <c r="M4" s="3"/>
      <c r="N4" s="3"/>
      <c r="O4" s="10"/>
      <c r="P4" s="3">
        <f t="shared" si="1"/>
        <v>27.506403940886702</v>
      </c>
      <c r="Q4" s="3">
        <f t="shared" si="1"/>
        <v>31.281858407079646</v>
      </c>
      <c r="R4" s="3">
        <f t="shared" si="1"/>
        <v>32.625384615384618</v>
      </c>
      <c r="S4" s="3">
        <f t="shared" si="1"/>
        <v>41.012411347517734</v>
      </c>
      <c r="T4" s="3">
        <f t="shared" si="1"/>
        <v>38.66554054054054</v>
      </c>
      <c r="U4" s="3">
        <f t="shared" si="1"/>
        <v>41.694670846394985</v>
      </c>
      <c r="V4" s="3">
        <f t="shared" si="1"/>
        <v>48.464179104477608</v>
      </c>
      <c r="W4" s="10"/>
    </row>
    <row r="5" spans="1:127" x14ac:dyDescent="0.2">
      <c r="B5" s="2" t="s">
        <v>43</v>
      </c>
      <c r="C5" s="11">
        <v>0.26</v>
      </c>
      <c r="D5" s="11">
        <v>0.34</v>
      </c>
      <c r="E5" s="11">
        <v>0.31</v>
      </c>
      <c r="F5" s="11">
        <v>0.21</v>
      </c>
      <c r="G5" s="11">
        <v>0.2</v>
      </c>
      <c r="H5" s="11">
        <v>0.1</v>
      </c>
      <c r="I5" s="11">
        <v>7.0000000000000007E-2</v>
      </c>
      <c r="J5" s="11">
        <v>0.06</v>
      </c>
      <c r="K5" s="11">
        <v>0.05</v>
      </c>
      <c r="L5" s="11">
        <v>0.11</v>
      </c>
      <c r="M5" s="11"/>
      <c r="N5" s="11"/>
      <c r="O5" s="10"/>
      <c r="P5" s="12" t="s">
        <v>109</v>
      </c>
      <c r="Q5" s="12" t="s">
        <v>109</v>
      </c>
      <c r="R5" s="12" t="s">
        <v>109</v>
      </c>
      <c r="S5" s="12" t="s">
        <v>109</v>
      </c>
      <c r="T5" s="11">
        <v>0.26</v>
      </c>
      <c r="U5" s="11">
        <v>0.21</v>
      </c>
      <c r="V5" s="11">
        <v>0.06</v>
      </c>
      <c r="W5" s="10"/>
    </row>
    <row r="6" spans="1:127" x14ac:dyDescent="0.2">
      <c r="B6" s="2" t="s">
        <v>44</v>
      </c>
      <c r="C6" s="11">
        <v>-0.17</v>
      </c>
      <c r="D6" s="11">
        <v>-0.16</v>
      </c>
      <c r="E6" s="11">
        <v>-0.06</v>
      </c>
      <c r="F6" s="11">
        <v>0.02</v>
      </c>
      <c r="G6" s="11">
        <v>0.06</v>
      </c>
      <c r="H6" s="11">
        <v>0.1</v>
      </c>
      <c r="I6" s="11">
        <v>0.11</v>
      </c>
      <c r="J6" s="11">
        <v>0.14000000000000001</v>
      </c>
      <c r="K6" s="11">
        <v>0.1</v>
      </c>
      <c r="L6" s="11">
        <v>0.09</v>
      </c>
      <c r="M6" s="11"/>
      <c r="N6" s="11"/>
      <c r="O6" s="4"/>
      <c r="P6" s="12" t="s">
        <v>109</v>
      </c>
      <c r="Q6" s="12" t="s">
        <v>109</v>
      </c>
      <c r="R6" s="12" t="s">
        <v>109</v>
      </c>
      <c r="S6" s="12" t="s">
        <v>109</v>
      </c>
      <c r="T6" s="11">
        <v>-0.17</v>
      </c>
      <c r="U6" s="11">
        <v>0.02</v>
      </c>
      <c r="V6" s="11">
        <v>0.14000000000000001</v>
      </c>
    </row>
    <row r="7" spans="1:127" x14ac:dyDescent="0.2"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127" x14ac:dyDescent="0.2">
      <c r="B8" s="2" t="s">
        <v>36</v>
      </c>
      <c r="C8" s="4">
        <v>28101</v>
      </c>
      <c r="D8" s="4">
        <v>31498</v>
      </c>
      <c r="E8" s="4">
        <v>33643</v>
      </c>
      <c r="F8" s="4">
        <f>+U8-SUM(C8:E8)</f>
        <v>38706</v>
      </c>
      <c r="G8" s="4">
        <v>35635</v>
      </c>
      <c r="H8" s="4">
        <v>38329</v>
      </c>
      <c r="I8" s="4">
        <v>39885</v>
      </c>
      <c r="J8" s="4">
        <f>+V8-SUM(G8:I8)</f>
        <v>46784</v>
      </c>
      <c r="K8" s="4">
        <v>41392</v>
      </c>
      <c r="L8" s="4">
        <v>46563</v>
      </c>
      <c r="M8" s="4"/>
      <c r="N8" s="4"/>
      <c r="O8" s="4"/>
      <c r="P8" s="4">
        <v>55013</v>
      </c>
      <c r="Q8" s="4">
        <v>69655</v>
      </c>
      <c r="R8" s="4">
        <v>84169</v>
      </c>
      <c r="S8" s="4">
        <v>114934</v>
      </c>
      <c r="T8" s="4">
        <v>113642</v>
      </c>
      <c r="U8" s="4">
        <v>131948</v>
      </c>
      <c r="V8" s="4">
        <v>160633</v>
      </c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</row>
    <row r="9" spans="1:127" x14ac:dyDescent="0.2">
      <c r="B9" s="2" t="s">
        <v>37</v>
      </c>
      <c r="C9" s="4">
        <v>205</v>
      </c>
      <c r="D9" s="4">
        <v>225</v>
      </c>
      <c r="E9" s="4">
        <v>293</v>
      </c>
      <c r="F9" s="4">
        <f t="shared" ref="F9:F21" si="2">+U9-SUM(C9:E9)</f>
        <v>335</v>
      </c>
      <c r="G9" s="4">
        <v>380</v>
      </c>
      <c r="H9" s="4">
        <v>389</v>
      </c>
      <c r="I9" s="4">
        <v>434</v>
      </c>
      <c r="J9" s="4">
        <f t="shared" ref="J9:J21" si="3">+V9-SUM(G9:I9)</f>
        <v>519</v>
      </c>
      <c r="K9" s="4">
        <v>510</v>
      </c>
      <c r="L9" s="4">
        <v>583</v>
      </c>
      <c r="M9" s="4"/>
      <c r="N9" s="4"/>
      <c r="O9" s="4"/>
      <c r="P9" s="4">
        <v>825</v>
      </c>
      <c r="Q9" s="4">
        <v>1042</v>
      </c>
      <c r="R9" s="4">
        <v>657</v>
      </c>
      <c r="S9" s="4">
        <v>721</v>
      </c>
      <c r="T9" s="4">
        <v>808</v>
      </c>
      <c r="U9" s="4">
        <v>1058</v>
      </c>
      <c r="V9" s="4">
        <v>1722</v>
      </c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</row>
    <row r="10" spans="1:127" x14ac:dyDescent="0.2">
      <c r="B10" s="2" t="s">
        <v>38</v>
      </c>
      <c r="C10" s="4">
        <v>28306</v>
      </c>
      <c r="D10" s="4">
        <v>31723</v>
      </c>
      <c r="E10" s="4">
        <v>3396</v>
      </c>
      <c r="F10" s="4">
        <f t="shared" si="2"/>
        <v>69581</v>
      </c>
      <c r="G10" s="4">
        <v>36015</v>
      </c>
      <c r="H10" s="4">
        <v>38718</v>
      </c>
      <c r="I10" s="4">
        <v>40319</v>
      </c>
      <c r="J10" s="4">
        <f t="shared" si="3"/>
        <v>47303</v>
      </c>
      <c r="K10" s="4">
        <v>41902</v>
      </c>
      <c r="L10" s="4">
        <v>47146</v>
      </c>
      <c r="M10" s="4"/>
      <c r="N10" s="4"/>
      <c r="O10" s="4"/>
      <c r="P10" s="4">
        <v>55838</v>
      </c>
      <c r="Q10" s="4">
        <v>70697</v>
      </c>
      <c r="R10" s="4">
        <v>84826</v>
      </c>
      <c r="S10" s="4">
        <v>115655</v>
      </c>
      <c r="T10" s="4">
        <v>114450</v>
      </c>
      <c r="U10" s="4">
        <v>133006</v>
      </c>
      <c r="V10" s="4">
        <v>162355</v>
      </c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</row>
    <row r="11" spans="1:127" x14ac:dyDescent="0.2">
      <c r="B11" s="2" t="s">
        <v>39</v>
      </c>
      <c r="C11" s="4">
        <v>3339</v>
      </c>
      <c r="D11" s="4">
        <v>276</v>
      </c>
      <c r="E11" s="4">
        <v>210</v>
      </c>
      <c r="F11" s="4">
        <f t="shared" si="2"/>
        <v>-1929</v>
      </c>
      <c r="G11" s="4">
        <v>440</v>
      </c>
      <c r="H11" s="4">
        <v>353</v>
      </c>
      <c r="I11" s="4">
        <v>270</v>
      </c>
      <c r="J11" s="4">
        <f t="shared" si="3"/>
        <v>1083</v>
      </c>
      <c r="K11" s="4">
        <v>412</v>
      </c>
      <c r="L11" s="4">
        <v>370</v>
      </c>
      <c r="M11" s="4"/>
      <c r="N11" s="4"/>
      <c r="O11" s="4"/>
      <c r="P11" s="4">
        <v>0</v>
      </c>
      <c r="Q11" s="4">
        <v>0</v>
      </c>
      <c r="R11" s="4">
        <v>1139</v>
      </c>
      <c r="S11" s="4">
        <v>2274</v>
      </c>
      <c r="T11" s="4">
        <v>2159</v>
      </c>
      <c r="U11" s="4">
        <v>1896</v>
      </c>
      <c r="V11" s="4">
        <v>2146</v>
      </c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</row>
    <row r="12" spans="1:127" x14ac:dyDescent="0.2">
      <c r="B12" s="1" t="s">
        <v>20</v>
      </c>
      <c r="C12" s="13">
        <v>28645</v>
      </c>
      <c r="D12" s="13">
        <v>31999</v>
      </c>
      <c r="E12" s="13">
        <v>34146</v>
      </c>
      <c r="F12" s="13">
        <f t="shared" si="2"/>
        <v>40112</v>
      </c>
      <c r="G12" s="13">
        <v>36455</v>
      </c>
      <c r="H12" s="13">
        <v>39071</v>
      </c>
      <c r="I12" s="13">
        <v>40589</v>
      </c>
      <c r="J12" s="13">
        <f t="shared" si="3"/>
        <v>48386</v>
      </c>
      <c r="K12" s="13">
        <v>42314</v>
      </c>
      <c r="L12" s="13">
        <v>47516</v>
      </c>
      <c r="M12" s="13"/>
      <c r="N12" s="13"/>
      <c r="O12" s="4"/>
      <c r="P12" s="13">
        <v>55838</v>
      </c>
      <c r="Q12" s="13">
        <v>70697</v>
      </c>
      <c r="R12" s="13">
        <v>85965</v>
      </c>
      <c r="S12" s="13">
        <v>117929</v>
      </c>
      <c r="T12" s="13">
        <v>116609</v>
      </c>
      <c r="U12" s="13">
        <v>134902</v>
      </c>
      <c r="V12" s="13">
        <v>164501</v>
      </c>
      <c r="W12" s="13">
        <v>188160</v>
      </c>
      <c r="X12" s="13">
        <v>213520</v>
      </c>
      <c r="Y12" s="13">
        <f>+X12*(1+Y28)</f>
        <v>239420.19387755101</v>
      </c>
      <c r="Z12" s="13">
        <f t="shared" ref="Z12:AE12" si="4">+Y12*(1+Z28)</f>
        <v>265557.91631885146</v>
      </c>
      <c r="AA12" s="13">
        <f t="shared" si="4"/>
        <v>291649.99776267476</v>
      </c>
      <c r="AB12" s="13">
        <f t="shared" si="4"/>
        <v>317440.15322171937</v>
      </c>
      <c r="AC12" s="13">
        <f t="shared" si="4"/>
        <v>342703.81811800256</v>
      </c>
      <c r="AD12" s="13">
        <f t="shared" si="4"/>
        <v>367250.67804912943</v>
      </c>
      <c r="AE12" s="13">
        <f t="shared" si="4"/>
        <v>390925.24900334439</v>
      </c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</row>
    <row r="13" spans="1:127" x14ac:dyDescent="0.2">
      <c r="B13" s="2" t="s">
        <v>21</v>
      </c>
      <c r="C13" s="4">
        <v>6108</v>
      </c>
      <c r="D13" s="4">
        <v>5945</v>
      </c>
      <c r="E13" s="4">
        <v>6210</v>
      </c>
      <c r="F13" s="4">
        <f t="shared" si="2"/>
        <v>7696</v>
      </c>
      <c r="G13" s="4">
        <v>6640</v>
      </c>
      <c r="H13" s="4">
        <v>7308</v>
      </c>
      <c r="I13" s="4">
        <v>7375</v>
      </c>
      <c r="J13" s="4">
        <f t="shared" si="3"/>
        <v>8838</v>
      </c>
      <c r="K13" s="4">
        <v>7572</v>
      </c>
      <c r="L13" s="4">
        <v>8491</v>
      </c>
      <c r="M13" s="4"/>
      <c r="N13" s="4"/>
      <c r="O13" s="4"/>
      <c r="P13" s="4">
        <v>9355</v>
      </c>
      <c r="Q13" s="4">
        <v>12770</v>
      </c>
      <c r="R13" s="4">
        <v>16692</v>
      </c>
      <c r="S13" s="4">
        <v>22649</v>
      </c>
      <c r="T13" s="4">
        <v>25249</v>
      </c>
      <c r="U13" s="4">
        <v>25959</v>
      </c>
      <c r="V13" s="4">
        <v>30161</v>
      </c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</row>
    <row r="14" spans="1:127" x14ac:dyDescent="0.2">
      <c r="B14" s="2" t="s">
        <v>22</v>
      </c>
      <c r="C14" s="4">
        <f t="shared" ref="C14:G14" si="5">C12-C13</f>
        <v>22537</v>
      </c>
      <c r="D14" s="4">
        <f>D12-D13</f>
        <v>26054</v>
      </c>
      <c r="E14" s="4">
        <f t="shared" si="5"/>
        <v>27936</v>
      </c>
      <c r="F14" s="4">
        <f t="shared" si="5"/>
        <v>32416</v>
      </c>
      <c r="G14" s="4">
        <f t="shared" si="5"/>
        <v>29815</v>
      </c>
      <c r="H14" s="4">
        <f>H12-H13</f>
        <v>31763</v>
      </c>
      <c r="I14" s="4">
        <f t="shared" ref="I14:W14" si="6">I12-I13</f>
        <v>33214</v>
      </c>
      <c r="J14" s="4">
        <f t="shared" si="6"/>
        <v>39548</v>
      </c>
      <c r="K14" s="4">
        <f t="shared" si="6"/>
        <v>34742</v>
      </c>
      <c r="L14" s="4">
        <f t="shared" si="6"/>
        <v>39025</v>
      </c>
      <c r="M14" s="4"/>
      <c r="N14" s="4"/>
      <c r="O14" s="4"/>
      <c r="P14" s="4">
        <f t="shared" si="6"/>
        <v>46483</v>
      </c>
      <c r="Q14" s="4">
        <f t="shared" si="6"/>
        <v>57927</v>
      </c>
      <c r="R14" s="4">
        <f t="shared" si="6"/>
        <v>69273</v>
      </c>
      <c r="S14" s="4">
        <f t="shared" si="6"/>
        <v>95280</v>
      </c>
      <c r="T14" s="4">
        <f t="shared" si="6"/>
        <v>91360</v>
      </c>
      <c r="U14" s="4">
        <f t="shared" si="6"/>
        <v>108943</v>
      </c>
      <c r="V14" s="4">
        <f t="shared" si="6"/>
        <v>134340</v>
      </c>
      <c r="W14" s="4">
        <f t="shared" si="6"/>
        <v>188160</v>
      </c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</row>
    <row r="15" spans="1:127" x14ac:dyDescent="0.2">
      <c r="B15" s="2" t="s">
        <v>23</v>
      </c>
      <c r="C15" s="4">
        <v>9381</v>
      </c>
      <c r="D15" s="4">
        <v>9344</v>
      </c>
      <c r="E15" s="4">
        <v>9241</v>
      </c>
      <c r="F15" s="4">
        <f t="shared" si="2"/>
        <v>10517</v>
      </c>
      <c r="G15" s="4">
        <v>9978</v>
      </c>
      <c r="H15" s="4">
        <v>10537</v>
      </c>
      <c r="I15" s="4">
        <v>11177</v>
      </c>
      <c r="J15" s="4">
        <f t="shared" si="3"/>
        <v>12181</v>
      </c>
      <c r="K15" s="4">
        <v>12150</v>
      </c>
      <c r="L15" s="4">
        <v>12942</v>
      </c>
      <c r="M15" s="4"/>
      <c r="N15" s="4"/>
      <c r="O15" s="4"/>
      <c r="P15" s="4">
        <v>10273</v>
      </c>
      <c r="Q15" s="4">
        <v>13600</v>
      </c>
      <c r="R15" s="4">
        <v>18447</v>
      </c>
      <c r="S15" s="4">
        <v>24655</v>
      </c>
      <c r="T15" s="4">
        <v>35338</v>
      </c>
      <c r="U15" s="4">
        <v>38483</v>
      </c>
      <c r="V15" s="4">
        <v>43873</v>
      </c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</row>
    <row r="16" spans="1:127" x14ac:dyDescent="0.2">
      <c r="B16" s="2" t="s">
        <v>24</v>
      </c>
      <c r="C16" s="4">
        <v>3044</v>
      </c>
      <c r="D16" s="4">
        <v>3154</v>
      </c>
      <c r="E16" s="4">
        <v>2877</v>
      </c>
      <c r="F16" s="4">
        <f t="shared" si="2"/>
        <v>3226</v>
      </c>
      <c r="G16" s="4">
        <v>2564</v>
      </c>
      <c r="H16" s="4">
        <v>2721</v>
      </c>
      <c r="I16" s="4">
        <v>2822</v>
      </c>
      <c r="J16" s="4">
        <f t="shared" si="3"/>
        <v>3240</v>
      </c>
      <c r="K16" s="4">
        <v>2757</v>
      </c>
      <c r="L16" s="4">
        <v>2979</v>
      </c>
      <c r="M16" s="4"/>
      <c r="N16" s="4"/>
      <c r="O16" s="4"/>
      <c r="P16" s="4">
        <v>7846</v>
      </c>
      <c r="Q16" s="4">
        <v>9876</v>
      </c>
      <c r="R16" s="4">
        <v>11591</v>
      </c>
      <c r="S16" s="4">
        <v>14043</v>
      </c>
      <c r="T16" s="4">
        <v>15262</v>
      </c>
      <c r="U16" s="4">
        <v>12301</v>
      </c>
      <c r="V16" s="4">
        <v>11347</v>
      </c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</row>
    <row r="17" spans="2:127" x14ac:dyDescent="0.2">
      <c r="B17" s="2" t="s">
        <v>25</v>
      </c>
      <c r="C17" s="4">
        <v>2885</v>
      </c>
      <c r="D17" s="4">
        <v>4164</v>
      </c>
      <c r="E17" s="4">
        <v>2070</v>
      </c>
      <c r="F17" s="4">
        <f t="shared" si="2"/>
        <v>2289</v>
      </c>
      <c r="G17" s="4">
        <v>3455</v>
      </c>
      <c r="H17" s="4">
        <v>3658</v>
      </c>
      <c r="I17" s="4">
        <v>1865</v>
      </c>
      <c r="J17" s="4">
        <f t="shared" si="3"/>
        <v>762</v>
      </c>
      <c r="K17" s="4">
        <v>2280</v>
      </c>
      <c r="L17" s="4">
        <v>2663</v>
      </c>
      <c r="M17" s="4"/>
      <c r="N17" s="4"/>
      <c r="O17" s="4"/>
      <c r="P17" s="4">
        <v>3451</v>
      </c>
      <c r="Q17" s="4">
        <v>10465</v>
      </c>
      <c r="R17" s="4">
        <v>6564</v>
      </c>
      <c r="S17" s="4">
        <v>9829</v>
      </c>
      <c r="T17" s="4">
        <v>11816</v>
      </c>
      <c r="U17" s="4">
        <v>11408</v>
      </c>
      <c r="V17" s="4">
        <v>9740</v>
      </c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</row>
    <row r="18" spans="2:127" x14ac:dyDescent="0.2">
      <c r="B18" s="2" t="s">
        <v>26</v>
      </c>
      <c r="C18" s="4">
        <f t="shared" ref="C18:G18" si="7">C14-SUM(C15:C17)</f>
        <v>7227</v>
      </c>
      <c r="D18" s="4">
        <f>D14-SUM(D15:D17)</f>
        <v>9392</v>
      </c>
      <c r="E18" s="4">
        <f t="shared" si="7"/>
        <v>13748</v>
      </c>
      <c r="F18" s="4">
        <f t="shared" si="7"/>
        <v>16384</v>
      </c>
      <c r="G18" s="4">
        <f t="shared" si="7"/>
        <v>13818</v>
      </c>
      <c r="H18" s="4">
        <f>H14-SUM(H15:H17)</f>
        <v>14847</v>
      </c>
      <c r="I18" s="4">
        <f t="shared" ref="I18:W18" si="8">I14-SUM(I15:I17)</f>
        <v>17350</v>
      </c>
      <c r="J18" s="4">
        <f t="shared" si="8"/>
        <v>23365</v>
      </c>
      <c r="K18" s="4">
        <f t="shared" si="8"/>
        <v>17555</v>
      </c>
      <c r="L18" s="4">
        <f t="shared" si="8"/>
        <v>20441</v>
      </c>
      <c r="M18" s="4"/>
      <c r="N18" s="4"/>
      <c r="O18" s="4"/>
      <c r="P18" s="4">
        <f t="shared" si="8"/>
        <v>24913</v>
      </c>
      <c r="Q18" s="4">
        <f t="shared" si="8"/>
        <v>23986</v>
      </c>
      <c r="R18" s="4">
        <f t="shared" si="8"/>
        <v>32671</v>
      </c>
      <c r="S18" s="4">
        <f t="shared" si="8"/>
        <v>46753</v>
      </c>
      <c r="T18" s="4">
        <f t="shared" si="8"/>
        <v>28944</v>
      </c>
      <c r="U18" s="4">
        <f t="shared" si="8"/>
        <v>46751</v>
      </c>
      <c r="V18" s="4">
        <f t="shared" si="8"/>
        <v>69380</v>
      </c>
      <c r="W18" s="4">
        <f t="shared" si="8"/>
        <v>188160</v>
      </c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</row>
    <row r="19" spans="2:127" x14ac:dyDescent="0.2">
      <c r="B19" s="2" t="s">
        <v>28</v>
      </c>
      <c r="C19" s="4">
        <v>80</v>
      </c>
      <c r="D19" s="4">
        <v>-99</v>
      </c>
      <c r="E19" s="4">
        <v>272</v>
      </c>
      <c r="F19" s="4">
        <f t="shared" si="2"/>
        <v>424</v>
      </c>
      <c r="G19" s="4">
        <v>365</v>
      </c>
      <c r="H19" s="4">
        <v>259</v>
      </c>
      <c r="I19" s="4">
        <v>472</v>
      </c>
      <c r="J19" s="4">
        <f t="shared" si="3"/>
        <v>187</v>
      </c>
      <c r="K19" s="4">
        <v>827</v>
      </c>
      <c r="L19" s="4">
        <v>93</v>
      </c>
      <c r="M19" s="4"/>
      <c r="N19" s="4"/>
      <c r="O19" s="4"/>
      <c r="P19" s="4">
        <v>448</v>
      </c>
      <c r="Q19" s="4">
        <v>826</v>
      </c>
      <c r="R19" s="4">
        <v>509</v>
      </c>
      <c r="S19" s="4">
        <v>531</v>
      </c>
      <c r="T19" s="4">
        <v>-125</v>
      </c>
      <c r="U19" s="4">
        <v>677</v>
      </c>
      <c r="V19" s="4">
        <v>1283</v>
      </c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</row>
    <row r="20" spans="2:127" x14ac:dyDescent="0.2">
      <c r="B20" s="2" t="s">
        <v>27</v>
      </c>
      <c r="C20" s="4">
        <f t="shared" ref="C20:L20" si="9">C18+C19</f>
        <v>7307</v>
      </c>
      <c r="D20" s="4">
        <f t="shared" si="9"/>
        <v>9293</v>
      </c>
      <c r="E20" s="4">
        <f t="shared" si="9"/>
        <v>14020</v>
      </c>
      <c r="F20" s="4">
        <f t="shared" si="9"/>
        <v>16808</v>
      </c>
      <c r="G20" s="4">
        <f t="shared" si="9"/>
        <v>14183</v>
      </c>
      <c r="H20" s="4">
        <f t="shared" si="9"/>
        <v>15106</v>
      </c>
      <c r="I20" s="4">
        <f t="shared" si="9"/>
        <v>17822</v>
      </c>
      <c r="J20" s="4">
        <f t="shared" si="9"/>
        <v>23552</v>
      </c>
      <c r="K20" s="4">
        <f t="shared" si="9"/>
        <v>18382</v>
      </c>
      <c r="L20" s="4">
        <f t="shared" si="9"/>
        <v>20534</v>
      </c>
      <c r="M20" s="4"/>
      <c r="N20" s="4"/>
      <c r="O20" s="4"/>
      <c r="P20" s="4">
        <f t="shared" ref="P20:V20" si="10">P18+P19</f>
        <v>25361</v>
      </c>
      <c r="Q20" s="4">
        <f t="shared" si="10"/>
        <v>24812</v>
      </c>
      <c r="R20" s="4">
        <f t="shared" si="10"/>
        <v>33180</v>
      </c>
      <c r="S20" s="4">
        <f t="shared" si="10"/>
        <v>47284</v>
      </c>
      <c r="T20" s="4">
        <f t="shared" si="10"/>
        <v>28819</v>
      </c>
      <c r="U20" s="4">
        <f t="shared" si="10"/>
        <v>47428</v>
      </c>
      <c r="V20" s="4">
        <f t="shared" si="10"/>
        <v>70663</v>
      </c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  <c r="DT20" s="4"/>
      <c r="DU20" s="4"/>
      <c r="DV20" s="4"/>
      <c r="DW20" s="4"/>
    </row>
    <row r="21" spans="2:127" x14ac:dyDescent="0.2">
      <c r="B21" s="2" t="s">
        <v>29</v>
      </c>
      <c r="C21" s="4">
        <v>1598</v>
      </c>
      <c r="D21" s="4">
        <v>1505</v>
      </c>
      <c r="E21" s="4">
        <v>2437</v>
      </c>
      <c r="F21" s="4">
        <f t="shared" si="2"/>
        <v>2790</v>
      </c>
      <c r="G21" s="4">
        <v>1814</v>
      </c>
      <c r="H21" s="4">
        <v>1641</v>
      </c>
      <c r="I21" s="4">
        <v>2134</v>
      </c>
      <c r="J21" s="4">
        <f t="shared" si="3"/>
        <v>2714</v>
      </c>
      <c r="K21" s="4">
        <v>1738</v>
      </c>
      <c r="L21" s="4">
        <v>2197</v>
      </c>
      <c r="M21" s="4"/>
      <c r="N21" s="4"/>
      <c r="O21" s="4"/>
      <c r="P21" s="4">
        <f>3249+1</f>
        <v>3250</v>
      </c>
      <c r="Q21" s="4">
        <v>6327</v>
      </c>
      <c r="R21" s="4">
        <v>4034</v>
      </c>
      <c r="S21" s="4">
        <v>7914</v>
      </c>
      <c r="T21" s="4">
        <v>5619</v>
      </c>
      <c r="U21" s="4">
        <v>8330</v>
      </c>
      <c r="V21" s="4">
        <v>8303</v>
      </c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/>
      <c r="DE21" s="4"/>
      <c r="DF21" s="4"/>
      <c r="DG21" s="4"/>
      <c r="DH21" s="4"/>
      <c r="DI21" s="4"/>
      <c r="DJ21" s="4"/>
      <c r="DK21" s="4"/>
      <c r="DL21" s="4"/>
      <c r="DM21" s="4"/>
      <c r="DN21" s="4"/>
      <c r="DO21" s="4"/>
      <c r="DP21" s="4"/>
      <c r="DQ21" s="4"/>
      <c r="DR21" s="4"/>
      <c r="DS21" s="4"/>
      <c r="DT21" s="4"/>
      <c r="DU21" s="4"/>
      <c r="DV21" s="4"/>
      <c r="DW21" s="4"/>
    </row>
    <row r="22" spans="2:127" x14ac:dyDescent="0.2">
      <c r="B22" s="2" t="s">
        <v>30</v>
      </c>
      <c r="C22" s="4">
        <f t="shared" ref="C22:F22" si="11">C20-C21</f>
        <v>5709</v>
      </c>
      <c r="D22" s="4">
        <f>D20-D21</f>
        <v>7788</v>
      </c>
      <c r="E22" s="4">
        <f t="shared" si="11"/>
        <v>11583</v>
      </c>
      <c r="F22" s="4">
        <f t="shared" si="11"/>
        <v>14018</v>
      </c>
      <c r="G22" s="4">
        <f>G20-G21</f>
        <v>12369</v>
      </c>
      <c r="H22" s="4">
        <f>H20-H21</f>
        <v>13465</v>
      </c>
      <c r="I22" s="4">
        <f t="shared" ref="I22:W22" si="12">I20-I21</f>
        <v>15688</v>
      </c>
      <c r="J22" s="4">
        <f t="shared" si="12"/>
        <v>20838</v>
      </c>
      <c r="K22" s="4">
        <f t="shared" si="12"/>
        <v>16644</v>
      </c>
      <c r="L22" s="4">
        <f t="shared" si="12"/>
        <v>18337</v>
      </c>
      <c r="M22" s="4"/>
      <c r="N22" s="4"/>
      <c r="O22" s="4"/>
      <c r="P22" s="4">
        <f t="shared" si="12"/>
        <v>22111</v>
      </c>
      <c r="Q22" s="4">
        <f t="shared" si="12"/>
        <v>18485</v>
      </c>
      <c r="R22" s="4">
        <f t="shared" si="12"/>
        <v>29146</v>
      </c>
      <c r="S22" s="4">
        <f t="shared" si="12"/>
        <v>39370</v>
      </c>
      <c r="T22" s="4">
        <f t="shared" si="12"/>
        <v>23200</v>
      </c>
      <c r="U22" s="4">
        <f t="shared" si="12"/>
        <v>39098</v>
      </c>
      <c r="V22" s="4">
        <f t="shared" si="12"/>
        <v>62360</v>
      </c>
      <c r="W22" s="4">
        <f t="shared" si="12"/>
        <v>0</v>
      </c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  <c r="DJ22" s="4"/>
      <c r="DK22" s="4"/>
      <c r="DL22" s="4"/>
      <c r="DM22" s="4"/>
      <c r="DN22" s="4"/>
      <c r="DO22" s="4"/>
      <c r="DP22" s="4"/>
      <c r="DQ22" s="4"/>
      <c r="DR22" s="4"/>
      <c r="DS22" s="4"/>
      <c r="DT22" s="4"/>
      <c r="DU22" s="4"/>
      <c r="DV22" s="4"/>
      <c r="DW22" s="4"/>
    </row>
    <row r="23" spans="2:127" x14ac:dyDescent="0.2"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  <c r="CV23" s="4"/>
      <c r="CW23" s="4"/>
      <c r="CX23" s="4"/>
      <c r="CY23" s="4"/>
      <c r="CZ23" s="4"/>
      <c r="DA23" s="4"/>
      <c r="DB23" s="4"/>
      <c r="DC23" s="4"/>
      <c r="DD23" s="4"/>
      <c r="DE23" s="4"/>
      <c r="DF23" s="4"/>
      <c r="DG23" s="4"/>
      <c r="DH23" s="4"/>
      <c r="DI23" s="4"/>
      <c r="DJ23" s="4"/>
      <c r="DK23" s="4"/>
      <c r="DL23" s="4"/>
      <c r="DM23" s="4"/>
      <c r="DN23" s="4"/>
      <c r="DO23" s="4"/>
      <c r="DP23" s="4"/>
      <c r="DQ23" s="4"/>
      <c r="DR23" s="4"/>
      <c r="DS23" s="4"/>
      <c r="DT23" s="4"/>
      <c r="DU23" s="4"/>
      <c r="DV23" s="4"/>
      <c r="DW23" s="4"/>
    </row>
    <row r="24" spans="2:127" x14ac:dyDescent="0.2">
      <c r="B24" s="2" t="s">
        <v>31</v>
      </c>
      <c r="C24" s="14">
        <f t="shared" ref="C24:G24" si="13">C22/C25</f>
        <v>2.206803247004252</v>
      </c>
      <c r="D24" s="14">
        <f t="shared" si="13"/>
        <v>3.0327102803738319</v>
      </c>
      <c r="E24" s="14">
        <f t="shared" si="13"/>
        <v>4.4965062111801242</v>
      </c>
      <c r="F24" s="14">
        <f t="shared" si="13"/>
        <v>5.4459984459984456</v>
      </c>
      <c r="G24" s="14">
        <f t="shared" si="13"/>
        <v>4.8601178781925345</v>
      </c>
      <c r="H24" s="14">
        <f>H22/H25</f>
        <v>5.3137332280978686</v>
      </c>
      <c r="I24" s="14">
        <f t="shared" ref="I24:W24" si="14">I22/I25</f>
        <v>6.2032423882957692</v>
      </c>
      <c r="J24" s="14">
        <f t="shared" si="14"/>
        <v>8.2244681784391389</v>
      </c>
      <c r="K24" s="14">
        <f t="shared" si="14"/>
        <v>6.5864661654135341</v>
      </c>
      <c r="L24" s="14">
        <f t="shared" si="14"/>
        <v>7.2823669579030978</v>
      </c>
      <c r="M24" s="14"/>
      <c r="N24" s="14"/>
      <c r="O24" s="4"/>
      <c r="P24" s="14">
        <f t="shared" si="14"/>
        <v>7.6508650519031143</v>
      </c>
      <c r="Q24" s="14">
        <f t="shared" si="14"/>
        <v>6.47687456201822</v>
      </c>
      <c r="R24" s="14">
        <f t="shared" si="14"/>
        <v>10.223079621185549</v>
      </c>
      <c r="S24" s="14">
        <f t="shared" si="14"/>
        <v>13.985790408525755</v>
      </c>
      <c r="T24" s="14">
        <f t="shared" si="14"/>
        <v>8.6341644957201336</v>
      </c>
      <c r="U24" s="14">
        <f t="shared" si="14"/>
        <v>15.189588189588189</v>
      </c>
      <c r="V24" s="14">
        <f t="shared" si="14"/>
        <v>24.609313338595108</v>
      </c>
      <c r="W24" s="14" t="e">
        <f t="shared" si="14"/>
        <v>#DIV/0!</v>
      </c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4"/>
      <c r="DA24" s="4"/>
      <c r="DB24" s="4"/>
      <c r="DC24" s="4"/>
      <c r="DD24" s="4"/>
      <c r="DE24" s="4"/>
      <c r="DF24" s="4"/>
      <c r="DG24" s="4"/>
      <c r="DH24" s="4"/>
      <c r="DI24" s="4"/>
      <c r="DJ24" s="4"/>
      <c r="DK24" s="4"/>
      <c r="DL24" s="4"/>
      <c r="DM24" s="4"/>
      <c r="DN24" s="4"/>
      <c r="DO24" s="4"/>
      <c r="DP24" s="4"/>
      <c r="DQ24" s="4"/>
      <c r="DR24" s="4"/>
      <c r="DS24" s="4"/>
      <c r="DT24" s="4"/>
      <c r="DU24" s="4"/>
      <c r="DV24" s="4"/>
      <c r="DW24" s="4"/>
    </row>
    <row r="25" spans="2:127" x14ac:dyDescent="0.2">
      <c r="B25" s="2" t="s">
        <v>6</v>
      </c>
      <c r="C25" s="4">
        <v>2587</v>
      </c>
      <c r="D25" s="4">
        <v>2568</v>
      </c>
      <c r="E25" s="4">
        <v>2576</v>
      </c>
      <c r="F25" s="4">
        <f>+U25</f>
        <v>2574</v>
      </c>
      <c r="G25" s="4">
        <v>2545</v>
      </c>
      <c r="H25" s="4">
        <v>2534</v>
      </c>
      <c r="I25" s="4">
        <v>2529</v>
      </c>
      <c r="J25" s="4">
        <v>2533.6592650000002</v>
      </c>
      <c r="K25" s="4">
        <v>2527</v>
      </c>
      <c r="L25" s="4">
        <v>2518</v>
      </c>
      <c r="M25" s="4"/>
      <c r="N25" s="4"/>
      <c r="O25" s="4"/>
      <c r="P25" s="4">
        <v>2890</v>
      </c>
      <c r="Q25" s="4">
        <v>2854</v>
      </c>
      <c r="R25" s="4">
        <v>2851</v>
      </c>
      <c r="S25" s="4">
        <v>2815</v>
      </c>
      <c r="T25" s="4">
        <v>2687</v>
      </c>
      <c r="U25" s="4">
        <v>2574</v>
      </c>
      <c r="V25" s="4">
        <v>2534</v>
      </c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  <c r="CQ25" s="4"/>
      <c r="CR25" s="4"/>
      <c r="CS25" s="4"/>
      <c r="CT25" s="4"/>
      <c r="CU25" s="4"/>
      <c r="CV25" s="4"/>
      <c r="CW25" s="4"/>
      <c r="CX25" s="4"/>
      <c r="CY25" s="4"/>
      <c r="CZ25" s="4"/>
      <c r="DA25" s="4"/>
      <c r="DB25" s="4"/>
      <c r="DC25" s="4"/>
      <c r="DD25" s="4"/>
      <c r="DE25" s="4"/>
      <c r="DF25" s="4"/>
      <c r="DG25" s="4"/>
      <c r="DH25" s="4"/>
      <c r="DI25" s="4"/>
      <c r="DJ25" s="4"/>
      <c r="DK25" s="4"/>
      <c r="DL25" s="4"/>
      <c r="DM25" s="4"/>
      <c r="DN25" s="4"/>
      <c r="DO25" s="4"/>
      <c r="DP25" s="4"/>
      <c r="DQ25" s="4"/>
      <c r="DR25" s="4"/>
      <c r="DS25" s="4"/>
      <c r="DT25" s="4"/>
      <c r="DU25" s="4"/>
      <c r="DV25" s="4"/>
      <c r="DW25" s="4"/>
    </row>
    <row r="26" spans="2:127" x14ac:dyDescent="0.2"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  <c r="CX26" s="4"/>
      <c r="CY26" s="4"/>
      <c r="CZ26" s="4"/>
      <c r="DA26" s="4"/>
      <c r="DB26" s="4"/>
      <c r="DC26" s="4"/>
      <c r="DD26" s="4"/>
      <c r="DE26" s="4"/>
      <c r="DF26" s="4"/>
      <c r="DG26" s="4"/>
      <c r="DH26" s="4"/>
      <c r="DI26" s="4"/>
      <c r="DJ26" s="4"/>
      <c r="DK26" s="4"/>
      <c r="DL26" s="4"/>
      <c r="DM26" s="4"/>
      <c r="DN26" s="4"/>
      <c r="DO26" s="4"/>
      <c r="DP26" s="4"/>
      <c r="DQ26" s="4"/>
      <c r="DR26" s="4"/>
      <c r="DS26" s="4"/>
      <c r="DT26" s="4"/>
      <c r="DU26" s="4"/>
      <c r="DV26" s="4"/>
      <c r="DW26" s="4"/>
    </row>
    <row r="27" spans="2:127" x14ac:dyDescent="0.2">
      <c r="B27" s="2" t="s">
        <v>41</v>
      </c>
      <c r="C27" s="4"/>
      <c r="D27" s="4"/>
      <c r="E27" s="4"/>
      <c r="F27" s="11"/>
      <c r="G27" s="11">
        <f t="shared" ref="G27:L27" si="15">G3/C3-1</f>
        <v>7.2847682119205448E-2</v>
      </c>
      <c r="H27" s="11">
        <f t="shared" si="15"/>
        <v>6.514657980456029E-2</v>
      </c>
      <c r="I27" s="11">
        <f t="shared" si="15"/>
        <v>4.7770700636942554E-2</v>
      </c>
      <c r="J27" s="11">
        <f t="shared" si="15"/>
        <v>5.0156739811912265E-2</v>
      </c>
      <c r="K27" s="11">
        <f t="shared" si="15"/>
        <v>5.8641975308642014E-2</v>
      </c>
      <c r="L27" s="11">
        <f t="shared" si="15"/>
        <v>6.4220183486238591E-2</v>
      </c>
      <c r="M27" s="11"/>
      <c r="N27" s="11"/>
      <c r="O27" s="4"/>
      <c r="P27" s="4"/>
      <c r="Q27" s="11">
        <f t="shared" ref="Q27:U27" si="16">+Q3/P3-1</f>
        <v>0.11330049261083741</v>
      </c>
      <c r="R27" s="11">
        <f t="shared" si="16"/>
        <v>0.15044247787610643</v>
      </c>
      <c r="S27" s="11">
        <f t="shared" si="16"/>
        <v>8.4615384615384537E-2</v>
      </c>
      <c r="T27" s="11">
        <f t="shared" si="16"/>
        <v>4.9645390070921946E-2</v>
      </c>
      <c r="U27" s="11">
        <f t="shared" si="16"/>
        <v>7.7702702702702631E-2</v>
      </c>
      <c r="V27" s="11">
        <f>+V3/U3-1</f>
        <v>5.0156739811912265E-2</v>
      </c>
      <c r="W27" s="11">
        <f>+W3/V3-1</f>
        <v>-1</v>
      </c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4"/>
      <c r="CQ27" s="4"/>
      <c r="CR27" s="4"/>
      <c r="CS27" s="4"/>
      <c r="CT27" s="4"/>
      <c r="CU27" s="4"/>
      <c r="CV27" s="4"/>
      <c r="CW27" s="4"/>
      <c r="CX27" s="4"/>
      <c r="CY27" s="4"/>
      <c r="CZ27" s="4"/>
      <c r="DA27" s="4"/>
      <c r="DB27" s="4"/>
      <c r="DC27" s="4"/>
      <c r="DD27" s="4"/>
      <c r="DE27" s="4"/>
      <c r="DF27" s="4"/>
      <c r="DG27" s="4"/>
      <c r="DH27" s="4"/>
      <c r="DI27" s="4"/>
      <c r="DJ27" s="4"/>
      <c r="DK27" s="4"/>
      <c r="DL27" s="4"/>
      <c r="DM27" s="4"/>
      <c r="DN27" s="4"/>
      <c r="DO27" s="4"/>
      <c r="DP27" s="4"/>
      <c r="DQ27" s="4"/>
      <c r="DR27" s="4"/>
      <c r="DS27" s="4"/>
      <c r="DT27" s="4"/>
      <c r="DU27" s="4"/>
      <c r="DV27" s="4"/>
      <c r="DW27" s="4"/>
    </row>
    <row r="28" spans="2:127" x14ac:dyDescent="0.2">
      <c r="B28" s="1" t="s">
        <v>32</v>
      </c>
      <c r="C28" s="13"/>
      <c r="D28" s="13"/>
      <c r="E28" s="13"/>
      <c r="F28" s="13"/>
      <c r="G28" s="15">
        <f t="shared" ref="G28:L28" si="17">G12/C12-1</f>
        <v>0.27264793157619138</v>
      </c>
      <c r="H28" s="15">
        <f t="shared" si="17"/>
        <v>0.2210069064658271</v>
      </c>
      <c r="I28" s="15">
        <f t="shared" si="17"/>
        <v>0.18868974404029748</v>
      </c>
      <c r="J28" s="15">
        <f t="shared" si="17"/>
        <v>0.20627243717590749</v>
      </c>
      <c r="K28" s="15">
        <f t="shared" si="17"/>
        <v>0.16071869428062002</v>
      </c>
      <c r="L28" s="15">
        <f t="shared" si="17"/>
        <v>0.21614496685521223</v>
      </c>
      <c r="M28" s="11"/>
      <c r="N28" s="11"/>
      <c r="O28" s="4"/>
      <c r="P28" s="4"/>
      <c r="Q28" s="15">
        <f t="shared" ref="Q28:U28" si="18">+Q12/P12-1</f>
        <v>0.26610910132884413</v>
      </c>
      <c r="R28" s="15">
        <f t="shared" si="18"/>
        <v>0.21596390228722573</v>
      </c>
      <c r="S28" s="15">
        <f t="shared" si="18"/>
        <v>0.37182574303495608</v>
      </c>
      <c r="T28" s="15">
        <f t="shared" si="18"/>
        <v>-1.1193175554782941E-2</v>
      </c>
      <c r="U28" s="15">
        <f t="shared" si="18"/>
        <v>0.15687468377226454</v>
      </c>
      <c r="V28" s="15">
        <f>+V12/U12-1</f>
        <v>0.21941112807816054</v>
      </c>
      <c r="W28" s="15">
        <f>+W12/V12-1</f>
        <v>0.14382283390374528</v>
      </c>
      <c r="X28" s="15">
        <f t="shared" ref="X28" si="19">+X12/W12-1</f>
        <v>0.13477891156462585</v>
      </c>
      <c r="Y28" s="15">
        <f>+X28*(1-10%)</f>
        <v>0.12130102040816326</v>
      </c>
      <c r="Z28" s="15">
        <f t="shared" ref="Z28:AH28" si="20">+Y28*(1-10%)</f>
        <v>0.10917091836734694</v>
      </c>
      <c r="AA28" s="15">
        <f t="shared" si="20"/>
        <v>9.8253826530612251E-2</v>
      </c>
      <c r="AB28" s="15">
        <f t="shared" si="20"/>
        <v>8.8428443877551027E-2</v>
      </c>
      <c r="AC28" s="15">
        <f t="shared" si="20"/>
        <v>7.9585599489795933E-2</v>
      </c>
      <c r="AD28" s="15">
        <f t="shared" si="20"/>
        <v>7.162703954081634E-2</v>
      </c>
      <c r="AE28" s="15">
        <f t="shared" si="20"/>
        <v>6.4464335586734714E-2</v>
      </c>
      <c r="AF28" s="15">
        <f t="shared" si="20"/>
        <v>5.8017902028061244E-2</v>
      </c>
      <c r="AG28" s="15">
        <f t="shared" si="20"/>
        <v>5.2216111825255124E-2</v>
      </c>
      <c r="AH28" s="15">
        <f t="shared" si="20"/>
        <v>4.6994500642729614E-2</v>
      </c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/>
      <c r="CV28" s="4"/>
      <c r="CW28" s="4"/>
      <c r="CX28" s="4"/>
      <c r="CY28" s="4"/>
      <c r="CZ28" s="4"/>
      <c r="DA28" s="4"/>
      <c r="DB28" s="4"/>
      <c r="DC28" s="4"/>
      <c r="DD28" s="4"/>
      <c r="DE28" s="4"/>
      <c r="DF28" s="4"/>
      <c r="DG28" s="4"/>
      <c r="DH28" s="4"/>
      <c r="DI28" s="4"/>
      <c r="DJ28" s="4"/>
      <c r="DK28" s="4"/>
      <c r="DL28" s="4"/>
      <c r="DM28" s="4"/>
      <c r="DN28" s="4"/>
      <c r="DO28" s="4"/>
      <c r="DP28" s="4"/>
      <c r="DQ28" s="4"/>
      <c r="DR28" s="4"/>
      <c r="DS28" s="4"/>
      <c r="DT28" s="4"/>
      <c r="DU28" s="4"/>
      <c r="DV28" s="4"/>
      <c r="DW28" s="4"/>
    </row>
    <row r="29" spans="2:127" x14ac:dyDescent="0.2">
      <c r="B29" s="2" t="s">
        <v>33</v>
      </c>
      <c r="C29" s="11">
        <f t="shared" ref="C29:J29" si="21">C14/C12</f>
        <v>0.7867690696456624</v>
      </c>
      <c r="D29" s="11">
        <f t="shared" si="21"/>
        <v>0.81421294415450485</v>
      </c>
      <c r="E29" s="11">
        <f t="shared" si="21"/>
        <v>0.81813389562467054</v>
      </c>
      <c r="F29" s="11">
        <f t="shared" si="21"/>
        <v>0.8081372157957718</v>
      </c>
      <c r="G29" s="11">
        <f t="shared" si="21"/>
        <v>0.81785763269784661</v>
      </c>
      <c r="H29" s="11">
        <f t="shared" si="21"/>
        <v>0.81295590079598679</v>
      </c>
      <c r="I29" s="11">
        <f t="shared" si="21"/>
        <v>0.81830052477272164</v>
      </c>
      <c r="J29" s="11">
        <f t="shared" si="21"/>
        <v>0.81734385979415536</v>
      </c>
      <c r="K29" s="11">
        <f t="shared" ref="K29:L29" si="22">K14/K12</f>
        <v>0.82105213404546962</v>
      </c>
      <c r="L29" s="11">
        <f t="shared" si="22"/>
        <v>0.82130229817324696</v>
      </c>
      <c r="M29" s="11"/>
      <c r="N29" s="11"/>
      <c r="O29" s="4"/>
      <c r="P29" s="11">
        <f t="shared" ref="P29" si="23">+P14/P12</f>
        <v>0.8324617643898421</v>
      </c>
      <c r="Q29" s="11">
        <f t="shared" ref="Q29:U29" si="24">+Q14/Q12</f>
        <v>0.81936998741106415</v>
      </c>
      <c r="R29" s="11">
        <f t="shared" si="24"/>
        <v>0.80582795323678236</v>
      </c>
      <c r="S29" s="11">
        <f t="shared" si="24"/>
        <v>0.80794376277251567</v>
      </c>
      <c r="T29" s="11">
        <f t="shared" si="24"/>
        <v>0.78347297378418479</v>
      </c>
      <c r="U29" s="11">
        <f t="shared" si="24"/>
        <v>0.8075714222176098</v>
      </c>
      <c r="V29" s="11">
        <f>+V14/V12</f>
        <v>0.81665157050717019</v>
      </c>
      <c r="W29" s="11">
        <f>+W14/W12</f>
        <v>1</v>
      </c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  <c r="CO29" s="4"/>
      <c r="CP29" s="4"/>
      <c r="CQ29" s="4"/>
      <c r="CR29" s="4"/>
      <c r="CS29" s="4"/>
      <c r="CT29" s="4"/>
      <c r="CU29" s="4"/>
      <c r="CV29" s="4"/>
      <c r="CW29" s="4"/>
      <c r="CX29" s="4"/>
      <c r="CY29" s="4"/>
      <c r="CZ29" s="4"/>
      <c r="DA29" s="4"/>
      <c r="DB29" s="4"/>
      <c r="DC29" s="4"/>
      <c r="DD29" s="4"/>
      <c r="DE29" s="4"/>
      <c r="DF29" s="4"/>
      <c r="DG29" s="4"/>
      <c r="DH29" s="4"/>
      <c r="DI29" s="4"/>
      <c r="DJ29" s="4"/>
      <c r="DK29" s="4"/>
      <c r="DL29" s="4"/>
      <c r="DM29" s="4"/>
      <c r="DN29" s="4"/>
      <c r="DO29" s="4"/>
      <c r="DP29" s="4"/>
      <c r="DQ29" s="4"/>
      <c r="DR29" s="4"/>
      <c r="DS29" s="4"/>
      <c r="DT29" s="4"/>
      <c r="DU29" s="4"/>
      <c r="DV29" s="4"/>
      <c r="DW29" s="4"/>
    </row>
    <row r="30" spans="2:127" x14ac:dyDescent="0.2">
      <c r="B30" s="2" t="s">
        <v>34</v>
      </c>
      <c r="C30" s="11">
        <f t="shared" ref="C30:J30" si="25">C18/C12</f>
        <v>0.25229533950078548</v>
      </c>
      <c r="D30" s="11">
        <f t="shared" si="25"/>
        <v>0.29350917216163003</v>
      </c>
      <c r="E30" s="11">
        <f t="shared" si="25"/>
        <v>0.40262402624026239</v>
      </c>
      <c r="F30" s="11">
        <f t="shared" si="25"/>
        <v>0.40845632229756679</v>
      </c>
      <c r="G30" s="11">
        <f t="shared" si="25"/>
        <v>0.37904265532848719</v>
      </c>
      <c r="H30" s="11">
        <f t="shared" si="25"/>
        <v>0.38000051188861306</v>
      </c>
      <c r="I30" s="11">
        <f t="shared" si="25"/>
        <v>0.4274557146024785</v>
      </c>
      <c r="J30" s="11">
        <f t="shared" si="25"/>
        <v>0.48288761211920805</v>
      </c>
      <c r="K30" s="11">
        <f t="shared" ref="K30:L30" si="26">K18/K12</f>
        <v>0.41487450961856598</v>
      </c>
      <c r="L30" s="11">
        <f t="shared" si="26"/>
        <v>0.43019193534809325</v>
      </c>
      <c r="M30" s="11"/>
      <c r="N30" s="11"/>
      <c r="O30" s="4"/>
      <c r="P30" s="11">
        <f t="shared" ref="P30" si="27">+P18/P12</f>
        <v>0.44616569361366809</v>
      </c>
      <c r="Q30" s="11">
        <f t="shared" ref="Q30:U30" si="28">+Q18/Q12</f>
        <v>0.33927889443682191</v>
      </c>
      <c r="R30" s="11">
        <f t="shared" si="28"/>
        <v>0.3800500203571221</v>
      </c>
      <c r="S30" s="11">
        <f t="shared" si="28"/>
        <v>0.39645040660058173</v>
      </c>
      <c r="T30" s="11">
        <f t="shared" si="28"/>
        <v>0.24821411726367604</v>
      </c>
      <c r="U30" s="11">
        <f t="shared" si="28"/>
        <v>0.34655527716416362</v>
      </c>
      <c r="V30" s="11">
        <f>+V18/V12</f>
        <v>0.42176035404040096</v>
      </c>
      <c r="W30" s="11">
        <f>+W18/W12</f>
        <v>1</v>
      </c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4"/>
      <c r="CY30" s="4"/>
      <c r="CZ30" s="4"/>
      <c r="DA30" s="4"/>
      <c r="DB30" s="4"/>
      <c r="DC30" s="4"/>
      <c r="DD30" s="4"/>
      <c r="DE30" s="4"/>
      <c r="DF30" s="4"/>
      <c r="DG30" s="4"/>
      <c r="DH30" s="4"/>
      <c r="DI30" s="4"/>
      <c r="DJ30" s="4"/>
      <c r="DK30" s="4"/>
      <c r="DL30" s="4"/>
      <c r="DM30" s="4"/>
      <c r="DN30" s="4"/>
      <c r="DO30" s="4"/>
      <c r="DP30" s="4"/>
      <c r="DQ30" s="4"/>
      <c r="DR30" s="4"/>
      <c r="DS30" s="4"/>
      <c r="DT30" s="4"/>
      <c r="DU30" s="4"/>
      <c r="DV30" s="4"/>
      <c r="DW30" s="4"/>
    </row>
    <row r="31" spans="2:127" x14ac:dyDescent="0.2">
      <c r="B31" s="2" t="s">
        <v>35</v>
      </c>
      <c r="C31" s="11">
        <f t="shared" ref="C31:G31" si="29">C21/C20</f>
        <v>0.21869440262761736</v>
      </c>
      <c r="D31" s="11">
        <f t="shared" si="29"/>
        <v>0.16194985472936618</v>
      </c>
      <c r="E31" s="11">
        <f t="shared" si="29"/>
        <v>0.1738231098430813</v>
      </c>
      <c r="F31" s="11">
        <f t="shared" si="29"/>
        <v>0.16599238457877202</v>
      </c>
      <c r="G31" s="11">
        <f t="shared" si="29"/>
        <v>0.12789959811041388</v>
      </c>
      <c r="H31" s="11">
        <f>H21/H20</f>
        <v>0.10863233152389778</v>
      </c>
      <c r="I31" s="11">
        <f t="shared" ref="I31:J31" si="30">I21/I20</f>
        <v>0.11973964762652901</v>
      </c>
      <c r="J31" s="11">
        <f t="shared" si="30"/>
        <v>0.115234375</v>
      </c>
      <c r="K31" s="11">
        <f t="shared" ref="K31:L31" si="31">K21/K20</f>
        <v>9.4549015341094556E-2</v>
      </c>
      <c r="L31" s="11">
        <f t="shared" si="31"/>
        <v>0.10699327943897925</v>
      </c>
      <c r="M31" s="11"/>
      <c r="N31" s="11"/>
      <c r="O31" s="4"/>
      <c r="P31" s="11">
        <f t="shared" ref="P31" si="32">+P21/P20</f>
        <v>0.12814952091794488</v>
      </c>
      <c r="Q31" s="11">
        <f t="shared" ref="Q31:U31" si="33">+Q21/Q20</f>
        <v>0.25499758181525067</v>
      </c>
      <c r="R31" s="11">
        <f t="shared" si="33"/>
        <v>0.12157926461723931</v>
      </c>
      <c r="S31" s="11">
        <f t="shared" si="33"/>
        <v>0.16737162676592504</v>
      </c>
      <c r="T31" s="11">
        <f t="shared" si="33"/>
        <v>0.19497553697213643</v>
      </c>
      <c r="U31" s="11">
        <f t="shared" si="33"/>
        <v>0.17563464620055663</v>
      </c>
      <c r="V31" s="11">
        <f>+V21/V20</f>
        <v>0.11750137978857393</v>
      </c>
      <c r="W31" s="11" t="e">
        <f>+W21/W20</f>
        <v>#DIV/0!</v>
      </c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4"/>
      <c r="CI31" s="4"/>
      <c r="CJ31" s="4"/>
      <c r="CK31" s="4"/>
      <c r="CL31" s="4"/>
      <c r="CM31" s="4"/>
      <c r="CN31" s="4"/>
      <c r="CO31" s="4"/>
      <c r="CP31" s="4"/>
      <c r="CQ31" s="4"/>
      <c r="CR31" s="4"/>
      <c r="CS31" s="4"/>
      <c r="CT31" s="4"/>
      <c r="CU31" s="4"/>
      <c r="CV31" s="4"/>
      <c r="CW31" s="4"/>
      <c r="CX31" s="4"/>
      <c r="CY31" s="4"/>
      <c r="CZ31" s="4"/>
      <c r="DA31" s="4"/>
      <c r="DB31" s="4"/>
      <c r="DC31" s="4"/>
      <c r="DD31" s="4"/>
      <c r="DE31" s="4"/>
      <c r="DF31" s="4"/>
      <c r="DG31" s="4"/>
      <c r="DH31" s="4"/>
      <c r="DI31" s="4"/>
      <c r="DJ31" s="4"/>
      <c r="DK31" s="4"/>
      <c r="DL31" s="4"/>
      <c r="DM31" s="4"/>
      <c r="DN31" s="4"/>
      <c r="DO31" s="4"/>
      <c r="DP31" s="4"/>
      <c r="DQ31" s="4"/>
      <c r="DR31" s="4"/>
      <c r="DS31" s="4"/>
      <c r="DT31" s="4"/>
      <c r="DU31" s="4"/>
      <c r="DV31" s="4"/>
      <c r="DW31" s="4"/>
    </row>
    <row r="32" spans="2:127" x14ac:dyDescent="0.2"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/>
      <c r="CX32" s="4"/>
      <c r="CY32" s="4"/>
      <c r="CZ32" s="4"/>
      <c r="DA32" s="4"/>
      <c r="DB32" s="4"/>
      <c r="DC32" s="4"/>
      <c r="DD32" s="4"/>
      <c r="DE32" s="4"/>
      <c r="DF32" s="4"/>
      <c r="DG32" s="4"/>
      <c r="DH32" s="4"/>
      <c r="DI32" s="4"/>
      <c r="DJ32" s="4"/>
      <c r="DK32" s="4"/>
      <c r="DL32" s="4"/>
      <c r="DM32" s="4"/>
      <c r="DN32" s="4"/>
      <c r="DO32" s="4"/>
      <c r="DP32" s="4"/>
      <c r="DQ32" s="4"/>
      <c r="DR32" s="4"/>
      <c r="DS32" s="4"/>
      <c r="DT32" s="4"/>
      <c r="DU32" s="4"/>
      <c r="DV32" s="4"/>
      <c r="DW32" s="4"/>
    </row>
    <row r="33" spans="2:127" x14ac:dyDescent="0.2">
      <c r="B33" s="2" t="s">
        <v>60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>
        <v>10019</v>
      </c>
      <c r="Q33" s="4">
        <v>19079</v>
      </c>
      <c r="R33" s="4">
        <v>17576</v>
      </c>
      <c r="S33" s="4">
        <v>16601</v>
      </c>
      <c r="T33" s="4">
        <v>14681</v>
      </c>
      <c r="U33" s="4">
        <v>41862</v>
      </c>
      <c r="V33" s="4">
        <v>43889</v>
      </c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  <c r="CJ33" s="4"/>
      <c r="CK33" s="4"/>
      <c r="CL33" s="4"/>
      <c r="CM33" s="4"/>
      <c r="CN33" s="4"/>
      <c r="CO33" s="4"/>
      <c r="CP33" s="4"/>
      <c r="CQ33" s="4"/>
      <c r="CR33" s="4"/>
      <c r="CS33" s="4"/>
      <c r="CT33" s="4"/>
      <c r="CU33" s="4"/>
      <c r="CV33" s="4"/>
      <c r="CW33" s="4"/>
      <c r="CX33" s="4"/>
      <c r="CY33" s="4"/>
      <c r="CZ33" s="4"/>
      <c r="DA33" s="4"/>
      <c r="DB33" s="4"/>
      <c r="DC33" s="4"/>
      <c r="DD33" s="4"/>
      <c r="DE33" s="4"/>
      <c r="DF33" s="4"/>
      <c r="DG33" s="4"/>
      <c r="DH33" s="4"/>
      <c r="DI33" s="4"/>
      <c r="DJ33" s="4"/>
      <c r="DK33" s="4"/>
      <c r="DL33" s="4"/>
      <c r="DM33" s="4"/>
      <c r="DN33" s="4"/>
      <c r="DO33" s="4"/>
      <c r="DP33" s="4"/>
      <c r="DQ33" s="4"/>
      <c r="DR33" s="4"/>
      <c r="DS33" s="4"/>
      <c r="DT33" s="4"/>
      <c r="DU33" s="4"/>
      <c r="DV33" s="4"/>
      <c r="DW33" s="4"/>
    </row>
    <row r="34" spans="2:127" x14ac:dyDescent="0.2">
      <c r="B34" s="2" t="s">
        <v>61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>
        <v>31095</v>
      </c>
      <c r="Q34" s="4">
        <v>35776</v>
      </c>
      <c r="R34" s="4">
        <v>44378</v>
      </c>
      <c r="S34" s="4">
        <v>31397</v>
      </c>
      <c r="T34" s="4">
        <v>26057</v>
      </c>
      <c r="U34" s="4">
        <v>23541</v>
      </c>
      <c r="V34" s="4">
        <v>33926</v>
      </c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  <c r="CM34" s="4"/>
      <c r="CN34" s="4"/>
      <c r="CO34" s="4"/>
      <c r="CP34" s="4"/>
      <c r="CQ34" s="4"/>
      <c r="CR34" s="4"/>
      <c r="CS34" s="4"/>
      <c r="CT34" s="4"/>
      <c r="CU34" s="4"/>
      <c r="CV34" s="4"/>
      <c r="CW34" s="4"/>
      <c r="CX34" s="4"/>
      <c r="CY34" s="4"/>
      <c r="CZ34" s="4"/>
      <c r="DA34" s="4"/>
      <c r="DB34" s="4"/>
      <c r="DC34" s="4"/>
      <c r="DD34" s="4"/>
      <c r="DE34" s="4"/>
      <c r="DF34" s="4"/>
      <c r="DG34" s="4"/>
      <c r="DH34" s="4"/>
      <c r="DI34" s="4"/>
      <c r="DJ34" s="4"/>
      <c r="DK34" s="4"/>
      <c r="DL34" s="4"/>
      <c r="DM34" s="4"/>
      <c r="DN34" s="4"/>
      <c r="DO34" s="4"/>
      <c r="DP34" s="4"/>
      <c r="DQ34" s="4"/>
      <c r="DR34" s="4"/>
      <c r="DS34" s="4"/>
      <c r="DT34" s="4"/>
      <c r="DU34" s="4"/>
      <c r="DV34" s="4"/>
      <c r="DW34" s="4"/>
    </row>
    <row r="35" spans="2:127" x14ac:dyDescent="0.2">
      <c r="B35" s="2" t="s">
        <v>62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>
        <v>7587</v>
      </c>
      <c r="Q35" s="4">
        <v>9518</v>
      </c>
      <c r="R35" s="4">
        <v>11335</v>
      </c>
      <c r="S35" s="4">
        <v>14039</v>
      </c>
      <c r="T35" s="4">
        <v>13466</v>
      </c>
      <c r="U35" s="4">
        <v>16169</v>
      </c>
      <c r="V35" s="4">
        <v>16994</v>
      </c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  <c r="CL35" s="4"/>
      <c r="CM35" s="4"/>
      <c r="CN35" s="4"/>
      <c r="CO35" s="4"/>
      <c r="CP35" s="4"/>
      <c r="CQ35" s="4"/>
      <c r="CR35" s="4"/>
      <c r="CS35" s="4"/>
      <c r="CT35" s="4"/>
      <c r="CU35" s="4"/>
      <c r="CV35" s="4"/>
      <c r="CW35" s="4"/>
      <c r="CX35" s="4"/>
      <c r="CY35" s="4"/>
      <c r="CZ35" s="4"/>
      <c r="DA35" s="4"/>
      <c r="DB35" s="4"/>
      <c r="DC35" s="4"/>
      <c r="DD35" s="4"/>
      <c r="DE35" s="4"/>
      <c r="DF35" s="4"/>
      <c r="DG35" s="4"/>
      <c r="DH35" s="4"/>
      <c r="DI35" s="4"/>
      <c r="DJ35" s="4"/>
      <c r="DK35" s="4"/>
      <c r="DL35" s="4"/>
      <c r="DM35" s="4"/>
      <c r="DN35" s="4"/>
      <c r="DO35" s="4"/>
      <c r="DP35" s="4"/>
      <c r="DQ35" s="4"/>
      <c r="DR35" s="4"/>
      <c r="DS35" s="4"/>
      <c r="DT35" s="4"/>
      <c r="DU35" s="4"/>
      <c r="DV35" s="4"/>
      <c r="DW35" s="4"/>
    </row>
    <row r="36" spans="2:127" x14ac:dyDescent="0.2">
      <c r="B36" s="2" t="s">
        <v>63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>
        <v>1779</v>
      </c>
      <c r="Q36" s="4">
        <v>1852</v>
      </c>
      <c r="R36" s="4">
        <v>2381</v>
      </c>
      <c r="S36" s="4">
        <v>4629</v>
      </c>
      <c r="T36" s="4">
        <v>5345</v>
      </c>
      <c r="U36" s="4">
        <v>3793</v>
      </c>
      <c r="V36" s="4">
        <v>5236</v>
      </c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4"/>
      <c r="CL36" s="4"/>
      <c r="CM36" s="4"/>
      <c r="CN36" s="4"/>
      <c r="CO36" s="4"/>
      <c r="CP36" s="4"/>
      <c r="CQ36" s="4"/>
      <c r="CR36" s="4"/>
      <c r="CS36" s="4"/>
      <c r="CT36" s="4"/>
      <c r="CU36" s="4"/>
      <c r="CV36" s="4"/>
      <c r="CW36" s="4"/>
      <c r="CX36" s="4"/>
      <c r="CY36" s="4"/>
      <c r="CZ36" s="4"/>
      <c r="DA36" s="4"/>
      <c r="DB36" s="4"/>
      <c r="DC36" s="4"/>
      <c r="DD36" s="4"/>
      <c r="DE36" s="4"/>
      <c r="DF36" s="4"/>
      <c r="DG36" s="4"/>
      <c r="DH36" s="4"/>
      <c r="DI36" s="4"/>
      <c r="DJ36" s="4"/>
      <c r="DK36" s="4"/>
      <c r="DL36" s="4"/>
      <c r="DM36" s="4"/>
      <c r="DN36" s="4"/>
      <c r="DO36" s="4"/>
      <c r="DP36" s="4"/>
      <c r="DQ36" s="4"/>
      <c r="DR36" s="4"/>
      <c r="DS36" s="4"/>
      <c r="DT36" s="4"/>
      <c r="DU36" s="4"/>
      <c r="DV36" s="4"/>
      <c r="DW36" s="4"/>
    </row>
    <row r="37" spans="2:127" x14ac:dyDescent="0.2">
      <c r="B37" s="2" t="s">
        <v>64</v>
      </c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>
        <f t="shared" ref="P37:U37" si="34">+SUM(P33:P36)</f>
        <v>50480</v>
      </c>
      <c r="Q37" s="4">
        <f t="shared" si="34"/>
        <v>66225</v>
      </c>
      <c r="R37" s="4">
        <f t="shared" si="34"/>
        <v>75670</v>
      </c>
      <c r="S37" s="4">
        <f t="shared" si="34"/>
        <v>66666</v>
      </c>
      <c r="T37" s="4">
        <f t="shared" si="34"/>
        <v>59549</v>
      </c>
      <c r="U37" s="4">
        <f t="shared" si="34"/>
        <v>85365</v>
      </c>
      <c r="V37" s="4">
        <f>+SUM(V33:V36)</f>
        <v>100045</v>
      </c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  <c r="CL37" s="4"/>
      <c r="CM37" s="4"/>
      <c r="CN37" s="4"/>
      <c r="CO37" s="4"/>
      <c r="CP37" s="4"/>
      <c r="CQ37" s="4"/>
      <c r="CR37" s="4"/>
      <c r="CS37" s="4"/>
      <c r="CT37" s="4"/>
      <c r="CU37" s="4"/>
      <c r="CV37" s="4"/>
      <c r="CW37" s="4"/>
      <c r="CX37" s="4"/>
      <c r="CY37" s="4"/>
      <c r="CZ37" s="4"/>
      <c r="DA37" s="4"/>
      <c r="DB37" s="4"/>
      <c r="DC37" s="4"/>
      <c r="DD37" s="4"/>
      <c r="DE37" s="4"/>
      <c r="DF37" s="4"/>
      <c r="DG37" s="4"/>
      <c r="DH37" s="4"/>
      <c r="DI37" s="4"/>
      <c r="DJ37" s="4"/>
      <c r="DK37" s="4"/>
      <c r="DL37" s="4"/>
      <c r="DM37" s="4"/>
      <c r="DN37" s="4"/>
      <c r="DO37" s="4"/>
      <c r="DP37" s="4"/>
      <c r="DQ37" s="4"/>
      <c r="DR37" s="4"/>
      <c r="DS37" s="4"/>
      <c r="DT37" s="4"/>
      <c r="DU37" s="4"/>
      <c r="DV37" s="4"/>
      <c r="DW37" s="4"/>
    </row>
    <row r="38" spans="2:127" x14ac:dyDescent="0.2">
      <c r="B38" s="2" t="s">
        <v>65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>
        <v>0</v>
      </c>
      <c r="Q38" s="4">
        <v>0</v>
      </c>
      <c r="R38" s="4">
        <v>6234</v>
      </c>
      <c r="S38" s="4">
        <v>6775</v>
      </c>
      <c r="T38" s="4">
        <v>6201</v>
      </c>
      <c r="U38" s="4">
        <v>6141</v>
      </c>
      <c r="V38" s="4">
        <v>6070</v>
      </c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  <c r="CJ38" s="4"/>
      <c r="CK38" s="4"/>
      <c r="CL38" s="4"/>
      <c r="CM38" s="4"/>
      <c r="CN38" s="4"/>
      <c r="CO38" s="4"/>
      <c r="CP38" s="4"/>
      <c r="CQ38" s="4"/>
      <c r="CR38" s="4"/>
      <c r="CS38" s="4"/>
      <c r="CT38" s="4"/>
      <c r="CU38" s="4"/>
      <c r="CV38" s="4"/>
      <c r="CW38" s="4"/>
      <c r="CX38" s="4"/>
      <c r="CY38" s="4"/>
      <c r="CZ38" s="4"/>
      <c r="DA38" s="4"/>
      <c r="DB38" s="4"/>
      <c r="DC38" s="4"/>
      <c r="DD38" s="4"/>
      <c r="DE38" s="4"/>
      <c r="DF38" s="4"/>
      <c r="DG38" s="4"/>
      <c r="DH38" s="4"/>
      <c r="DI38" s="4"/>
      <c r="DJ38" s="4"/>
      <c r="DK38" s="4"/>
      <c r="DL38" s="4"/>
      <c r="DM38" s="4"/>
      <c r="DN38" s="4"/>
      <c r="DO38" s="4"/>
      <c r="DP38" s="4"/>
      <c r="DQ38" s="4"/>
      <c r="DR38" s="4"/>
      <c r="DS38" s="4"/>
      <c r="DT38" s="4"/>
      <c r="DU38" s="4"/>
      <c r="DV38" s="4"/>
      <c r="DW38" s="4"/>
    </row>
    <row r="39" spans="2:127" x14ac:dyDescent="0.2">
      <c r="B39" s="2" t="s">
        <v>66</v>
      </c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>
        <v>24683</v>
      </c>
      <c r="Q39" s="4">
        <v>35323</v>
      </c>
      <c r="R39" s="4">
        <v>45633</v>
      </c>
      <c r="S39" s="4">
        <v>57809</v>
      </c>
      <c r="T39" s="4">
        <v>79518</v>
      </c>
      <c r="U39" s="4">
        <v>96587</v>
      </c>
      <c r="V39" s="4">
        <v>121346</v>
      </c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4"/>
      <c r="CH39" s="4"/>
      <c r="CI39" s="4"/>
      <c r="CJ39" s="4"/>
      <c r="CK39" s="4"/>
      <c r="CL39" s="4"/>
      <c r="CM39" s="4"/>
      <c r="CN39" s="4"/>
      <c r="CO39" s="4"/>
      <c r="CP39" s="4"/>
      <c r="CQ39" s="4"/>
      <c r="CR39" s="4"/>
      <c r="CS39" s="4"/>
      <c r="CT39" s="4"/>
      <c r="CU39" s="4"/>
      <c r="CV39" s="4"/>
      <c r="CW39" s="4"/>
      <c r="CX39" s="4"/>
      <c r="CY39" s="4"/>
      <c r="CZ39" s="4"/>
      <c r="DA39" s="4"/>
      <c r="DB39" s="4"/>
      <c r="DC39" s="4"/>
      <c r="DD39" s="4"/>
      <c r="DE39" s="4"/>
      <c r="DF39" s="4"/>
      <c r="DG39" s="4"/>
      <c r="DH39" s="4"/>
      <c r="DI39" s="4"/>
      <c r="DJ39" s="4"/>
      <c r="DK39" s="4"/>
      <c r="DL39" s="4"/>
      <c r="DM39" s="4"/>
      <c r="DN39" s="4"/>
      <c r="DO39" s="4"/>
      <c r="DP39" s="4"/>
      <c r="DQ39" s="4"/>
      <c r="DR39" s="4"/>
      <c r="DS39" s="4"/>
      <c r="DT39" s="4"/>
      <c r="DU39" s="4"/>
      <c r="DV39" s="4"/>
      <c r="DW39" s="4"/>
    </row>
    <row r="40" spans="2:127" x14ac:dyDescent="0.2">
      <c r="B40" s="2" t="s">
        <v>67</v>
      </c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>
        <v>0</v>
      </c>
      <c r="Q40" s="4">
        <v>9460</v>
      </c>
      <c r="R40" s="4">
        <v>9348</v>
      </c>
      <c r="S40" s="4">
        <v>12155</v>
      </c>
      <c r="T40" s="4">
        <v>12673</v>
      </c>
      <c r="U40" s="4">
        <v>13294</v>
      </c>
      <c r="V40" s="4">
        <v>14922</v>
      </c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/>
      <c r="CJ40" s="4"/>
      <c r="CK40" s="4"/>
      <c r="CL40" s="4"/>
      <c r="CM40" s="4"/>
      <c r="CN40" s="4"/>
      <c r="CO40" s="4"/>
      <c r="CP40" s="4"/>
      <c r="CQ40" s="4"/>
      <c r="CR40" s="4"/>
      <c r="CS40" s="4"/>
      <c r="CT40" s="4"/>
      <c r="CU40" s="4"/>
      <c r="CV40" s="4"/>
      <c r="CW40" s="4"/>
      <c r="CX40" s="4"/>
      <c r="CY40" s="4"/>
      <c r="CZ40" s="4"/>
      <c r="DA40" s="4"/>
      <c r="DB40" s="4"/>
      <c r="DC40" s="4"/>
      <c r="DD40" s="4"/>
      <c r="DE40" s="4"/>
      <c r="DF40" s="4"/>
      <c r="DG40" s="4"/>
      <c r="DH40" s="4"/>
      <c r="DI40" s="4"/>
      <c r="DJ40" s="4"/>
      <c r="DK40" s="4"/>
      <c r="DL40" s="4"/>
      <c r="DM40" s="4"/>
      <c r="DN40" s="4"/>
      <c r="DO40" s="4"/>
      <c r="DP40" s="4"/>
      <c r="DQ40" s="4"/>
      <c r="DR40" s="4"/>
      <c r="DS40" s="4"/>
      <c r="DT40" s="4"/>
      <c r="DU40" s="4"/>
      <c r="DV40" s="4"/>
      <c r="DW40" s="4"/>
    </row>
    <row r="41" spans="2:127" x14ac:dyDescent="0.2">
      <c r="B41" s="2" t="s">
        <v>68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>
        <f>1294+18301</f>
        <v>19595</v>
      </c>
      <c r="Q41" s="4">
        <f>894+18715</f>
        <v>19609</v>
      </c>
      <c r="R41" s="4">
        <f>623+19050</f>
        <v>19673</v>
      </c>
      <c r="S41" s="4">
        <f>634+19197</f>
        <v>19831</v>
      </c>
      <c r="T41" s="4">
        <f>897+20306</f>
        <v>21203</v>
      </c>
      <c r="U41" s="4">
        <v>20654</v>
      </c>
      <c r="V41" s="4">
        <v>20654</v>
      </c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4"/>
      <c r="CG41" s="4"/>
      <c r="CH41" s="4"/>
      <c r="CI41" s="4"/>
      <c r="CJ41" s="4"/>
      <c r="CK41" s="4"/>
      <c r="CL41" s="4"/>
      <c r="CM41" s="4"/>
      <c r="CN41" s="4"/>
      <c r="CO41" s="4"/>
      <c r="CP41" s="4"/>
      <c r="CQ41" s="4"/>
      <c r="CR41" s="4"/>
      <c r="CS41" s="4"/>
      <c r="CT41" s="4"/>
      <c r="CU41" s="4"/>
      <c r="CV41" s="4"/>
      <c r="CW41" s="4"/>
      <c r="CX41" s="4"/>
      <c r="CY41" s="4"/>
      <c r="CZ41" s="4"/>
      <c r="DA41" s="4"/>
      <c r="DB41" s="4"/>
      <c r="DC41" s="4"/>
      <c r="DD41" s="4"/>
      <c r="DE41" s="4"/>
      <c r="DF41" s="4"/>
      <c r="DG41" s="4"/>
      <c r="DH41" s="4"/>
      <c r="DI41" s="4"/>
      <c r="DJ41" s="4"/>
      <c r="DK41" s="4"/>
      <c r="DL41" s="4"/>
      <c r="DM41" s="4"/>
      <c r="DN41" s="4"/>
      <c r="DO41" s="4"/>
      <c r="DP41" s="4"/>
      <c r="DQ41" s="4"/>
      <c r="DR41" s="4"/>
      <c r="DS41" s="4"/>
      <c r="DT41" s="4"/>
      <c r="DU41" s="4"/>
      <c r="DV41" s="4"/>
      <c r="DW41" s="4"/>
    </row>
    <row r="42" spans="2:127" x14ac:dyDescent="0.2">
      <c r="B42" s="2" t="s">
        <v>37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>
        <v>2576</v>
      </c>
      <c r="Q42" s="4">
        <v>2759</v>
      </c>
      <c r="R42" s="4">
        <v>2758</v>
      </c>
      <c r="S42" s="4">
        <v>2751</v>
      </c>
      <c r="T42" s="4">
        <v>6583</v>
      </c>
      <c r="U42" s="4">
        <v>7582</v>
      </c>
      <c r="V42" s="4">
        <v>13017</v>
      </c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/>
      <c r="CH42" s="4"/>
      <c r="CI42" s="4"/>
      <c r="CJ42" s="4"/>
      <c r="CK42" s="4"/>
      <c r="CL42" s="4"/>
      <c r="CM42" s="4"/>
      <c r="CN42" s="4"/>
      <c r="CO42" s="4"/>
      <c r="CP42" s="4"/>
      <c r="CQ42" s="4"/>
      <c r="CR42" s="4"/>
      <c r="CS42" s="4"/>
      <c r="CT42" s="4"/>
      <c r="CU42" s="4"/>
      <c r="CV42" s="4"/>
      <c r="CW42" s="4"/>
      <c r="CX42" s="4"/>
      <c r="CY42" s="4"/>
      <c r="CZ42" s="4"/>
      <c r="DA42" s="4"/>
      <c r="DB42" s="4"/>
      <c r="DC42" s="4"/>
      <c r="DD42" s="4"/>
      <c r="DE42" s="4"/>
      <c r="DF42" s="4"/>
      <c r="DG42" s="4"/>
      <c r="DH42" s="4"/>
      <c r="DI42" s="4"/>
      <c r="DJ42" s="4"/>
      <c r="DK42" s="4"/>
      <c r="DL42" s="4"/>
      <c r="DM42" s="4"/>
      <c r="DN42" s="4"/>
      <c r="DO42" s="4"/>
      <c r="DP42" s="4"/>
      <c r="DQ42" s="4"/>
      <c r="DR42" s="4"/>
      <c r="DS42" s="4"/>
      <c r="DT42" s="4"/>
      <c r="DU42" s="4"/>
      <c r="DV42" s="4"/>
      <c r="DW42" s="4"/>
    </row>
    <row r="43" spans="2:127" x14ac:dyDescent="0.2">
      <c r="B43" s="2" t="s">
        <v>69</v>
      </c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>
        <f t="shared" ref="P43:U43" si="35">+SUM(P38:P42)</f>
        <v>46854</v>
      </c>
      <c r="Q43" s="4">
        <f t="shared" si="35"/>
        <v>67151</v>
      </c>
      <c r="R43" s="4">
        <f t="shared" si="35"/>
        <v>83646</v>
      </c>
      <c r="S43" s="4">
        <f t="shared" si="35"/>
        <v>99321</v>
      </c>
      <c r="T43" s="4">
        <f t="shared" si="35"/>
        <v>126178</v>
      </c>
      <c r="U43" s="4">
        <f t="shared" si="35"/>
        <v>144258</v>
      </c>
      <c r="V43" s="4">
        <f>+SUM(V38:V42)</f>
        <v>176009</v>
      </c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  <c r="CD43" s="4"/>
      <c r="CE43" s="4"/>
      <c r="CF43" s="4"/>
      <c r="CG43" s="4"/>
      <c r="CH43" s="4"/>
      <c r="CI43" s="4"/>
      <c r="CJ43" s="4"/>
      <c r="CK43" s="4"/>
      <c r="CL43" s="4"/>
      <c r="CM43" s="4"/>
      <c r="CN43" s="4"/>
      <c r="CO43" s="4"/>
      <c r="CP43" s="4"/>
      <c r="CQ43" s="4"/>
      <c r="CR43" s="4"/>
      <c r="CS43" s="4"/>
      <c r="CT43" s="4"/>
      <c r="CU43" s="4"/>
      <c r="CV43" s="4"/>
      <c r="CW43" s="4"/>
      <c r="CX43" s="4"/>
      <c r="CY43" s="4"/>
      <c r="CZ43" s="4"/>
      <c r="DA43" s="4"/>
      <c r="DB43" s="4"/>
      <c r="DC43" s="4"/>
      <c r="DD43" s="4"/>
      <c r="DE43" s="4"/>
      <c r="DF43" s="4"/>
      <c r="DG43" s="4"/>
      <c r="DH43" s="4"/>
      <c r="DI43" s="4"/>
      <c r="DJ43" s="4"/>
      <c r="DK43" s="4"/>
      <c r="DL43" s="4"/>
      <c r="DM43" s="4"/>
      <c r="DN43" s="4"/>
      <c r="DO43" s="4"/>
      <c r="DP43" s="4"/>
      <c r="DQ43" s="4"/>
      <c r="DR43" s="4"/>
      <c r="DS43" s="4"/>
      <c r="DT43" s="4"/>
      <c r="DU43" s="4"/>
      <c r="DV43" s="4"/>
      <c r="DW43" s="4"/>
    </row>
    <row r="44" spans="2:127" x14ac:dyDescent="0.2">
      <c r="B44" s="1" t="s">
        <v>70</v>
      </c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13">
        <f t="shared" ref="P44:U44" si="36">+P37+P43</f>
        <v>97334</v>
      </c>
      <c r="Q44" s="13">
        <f t="shared" si="36"/>
        <v>133376</v>
      </c>
      <c r="R44" s="13">
        <f t="shared" si="36"/>
        <v>159316</v>
      </c>
      <c r="S44" s="13">
        <f t="shared" si="36"/>
        <v>165987</v>
      </c>
      <c r="T44" s="13">
        <f t="shared" si="36"/>
        <v>185727</v>
      </c>
      <c r="U44" s="13">
        <f t="shared" si="36"/>
        <v>229623</v>
      </c>
      <c r="V44" s="13">
        <f>+V37+V43</f>
        <v>276054</v>
      </c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/>
      <c r="CI44" s="4"/>
      <c r="CJ44" s="4"/>
      <c r="CK44" s="4"/>
      <c r="CL44" s="4"/>
      <c r="CM44" s="4"/>
      <c r="CN44" s="4"/>
      <c r="CO44" s="4"/>
      <c r="CP44" s="4"/>
      <c r="CQ44" s="4"/>
      <c r="CR44" s="4"/>
      <c r="CS44" s="4"/>
      <c r="CT44" s="4"/>
      <c r="CU44" s="4"/>
      <c r="CV44" s="4"/>
      <c r="CW44" s="4"/>
      <c r="CX44" s="4"/>
      <c r="CY44" s="4"/>
      <c r="CZ44" s="4"/>
      <c r="DA44" s="4"/>
      <c r="DB44" s="4"/>
      <c r="DC44" s="4"/>
      <c r="DD44" s="4"/>
      <c r="DE44" s="4"/>
      <c r="DF44" s="4"/>
      <c r="DG44" s="4"/>
      <c r="DH44" s="4"/>
      <c r="DI44" s="4"/>
      <c r="DJ44" s="4"/>
      <c r="DK44" s="4"/>
      <c r="DL44" s="4"/>
      <c r="DM44" s="4"/>
      <c r="DN44" s="4"/>
      <c r="DO44" s="4"/>
      <c r="DP44" s="4"/>
      <c r="DQ44" s="4"/>
      <c r="DR44" s="4"/>
      <c r="DS44" s="4"/>
      <c r="DT44" s="4"/>
      <c r="DU44" s="4"/>
      <c r="DV44" s="4"/>
      <c r="DW44" s="4"/>
    </row>
    <row r="45" spans="2:127" x14ac:dyDescent="0.2">
      <c r="B45" s="2" t="s">
        <v>71</v>
      </c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>
        <f>820+541</f>
        <v>1361</v>
      </c>
      <c r="Q45" s="4">
        <f>1363+886</f>
        <v>2249</v>
      </c>
      <c r="R45" s="4">
        <f>1331+1093</f>
        <v>2424</v>
      </c>
      <c r="S45" s="4">
        <f>4083+1052</f>
        <v>5135</v>
      </c>
      <c r="T45" s="4">
        <f>4990+1117</f>
        <v>6107</v>
      </c>
      <c r="U45" s="4">
        <v>4849</v>
      </c>
      <c r="V45" s="4">
        <v>7687</v>
      </c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  <c r="CC45" s="4"/>
      <c r="CD45" s="4"/>
      <c r="CE45" s="4"/>
      <c r="CF45" s="4"/>
      <c r="CG45" s="4"/>
      <c r="CH45" s="4"/>
      <c r="CI45" s="4"/>
      <c r="CJ45" s="4"/>
      <c r="CK45" s="4"/>
      <c r="CL45" s="4"/>
      <c r="CM45" s="4"/>
      <c r="CN45" s="4"/>
      <c r="CO45" s="4"/>
      <c r="CP45" s="4"/>
      <c r="CQ45" s="4"/>
      <c r="CR45" s="4"/>
      <c r="CS45" s="4"/>
      <c r="CT45" s="4"/>
      <c r="CU45" s="4"/>
      <c r="CV45" s="4"/>
      <c r="CW45" s="4"/>
      <c r="CX45" s="4"/>
      <c r="CY45" s="4"/>
      <c r="CZ45" s="4"/>
      <c r="DA45" s="4"/>
      <c r="DB45" s="4"/>
      <c r="DC45" s="4"/>
      <c r="DD45" s="4"/>
      <c r="DE45" s="4"/>
      <c r="DF45" s="4"/>
      <c r="DG45" s="4"/>
      <c r="DH45" s="4"/>
      <c r="DI45" s="4"/>
      <c r="DJ45" s="4"/>
      <c r="DK45" s="4"/>
      <c r="DL45" s="4"/>
      <c r="DM45" s="4"/>
      <c r="DN45" s="4"/>
      <c r="DO45" s="4"/>
      <c r="DP45" s="4"/>
      <c r="DQ45" s="4"/>
      <c r="DR45" s="4"/>
      <c r="DS45" s="4"/>
      <c r="DT45" s="4"/>
      <c r="DU45" s="4"/>
      <c r="DV45" s="4"/>
      <c r="DW45" s="4"/>
    </row>
    <row r="46" spans="2:127" x14ac:dyDescent="0.2">
      <c r="B46" s="2" t="s">
        <v>72</v>
      </c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>
        <v>0</v>
      </c>
      <c r="Q46" s="4">
        <v>800</v>
      </c>
      <c r="R46" s="4">
        <v>1023</v>
      </c>
      <c r="S46" s="4">
        <v>1127</v>
      </c>
      <c r="T46" s="4">
        <v>1367</v>
      </c>
      <c r="U46" s="4">
        <v>1623</v>
      </c>
      <c r="V46" s="4">
        <v>1942</v>
      </c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  <c r="CG46" s="4"/>
      <c r="CH46" s="4"/>
      <c r="CI46" s="4"/>
      <c r="CJ46" s="4"/>
      <c r="CK46" s="4"/>
      <c r="CL46" s="4"/>
      <c r="CM46" s="4"/>
      <c r="CN46" s="4"/>
      <c r="CO46" s="4"/>
      <c r="CP46" s="4"/>
      <c r="CQ46" s="4"/>
      <c r="CR46" s="4"/>
      <c r="CS46" s="4"/>
      <c r="CT46" s="4"/>
      <c r="CU46" s="4"/>
      <c r="CV46" s="4"/>
      <c r="CW46" s="4"/>
      <c r="CX46" s="4"/>
      <c r="CY46" s="4"/>
      <c r="CZ46" s="4"/>
      <c r="DA46" s="4"/>
      <c r="DB46" s="4"/>
      <c r="DC46" s="4"/>
      <c r="DD46" s="4"/>
      <c r="DE46" s="4"/>
      <c r="DF46" s="4"/>
      <c r="DG46" s="4"/>
      <c r="DH46" s="4"/>
      <c r="DI46" s="4"/>
      <c r="DJ46" s="4"/>
      <c r="DK46" s="4"/>
      <c r="DL46" s="4"/>
      <c r="DM46" s="4"/>
      <c r="DN46" s="4"/>
      <c r="DO46" s="4"/>
      <c r="DP46" s="4"/>
      <c r="DQ46" s="4"/>
      <c r="DR46" s="4"/>
      <c r="DS46" s="4"/>
      <c r="DT46" s="4"/>
      <c r="DU46" s="4"/>
      <c r="DV46" s="4"/>
      <c r="DW46" s="4"/>
    </row>
    <row r="47" spans="2:127" x14ac:dyDescent="0.2">
      <c r="B47" s="2" t="s">
        <v>73</v>
      </c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>
        <f>5509+147</f>
        <v>5656</v>
      </c>
      <c r="Q47" s="4">
        <f>11735+269</f>
        <v>12004</v>
      </c>
      <c r="R47" s="4">
        <f>11152+382</f>
        <v>11534</v>
      </c>
      <c r="S47" s="4">
        <v>14873</v>
      </c>
      <c r="T47" s="4">
        <v>19552</v>
      </c>
      <c r="U47" s="4">
        <v>25488</v>
      </c>
      <c r="V47" s="4">
        <v>23967</v>
      </c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  <c r="CG47" s="4"/>
      <c r="CH47" s="4"/>
      <c r="CI47" s="4"/>
      <c r="CJ47" s="4"/>
      <c r="CK47" s="4"/>
      <c r="CL47" s="4"/>
      <c r="CM47" s="4"/>
      <c r="CN47" s="4"/>
      <c r="CO47" s="4"/>
      <c r="CP47" s="4"/>
      <c r="CQ47" s="4"/>
      <c r="CR47" s="4"/>
      <c r="CS47" s="4"/>
      <c r="CT47" s="4"/>
      <c r="CU47" s="4"/>
      <c r="CV47" s="4"/>
      <c r="CW47" s="4"/>
      <c r="CX47" s="4"/>
      <c r="CY47" s="4"/>
      <c r="CZ47" s="4"/>
      <c r="DA47" s="4"/>
      <c r="DB47" s="4"/>
      <c r="DC47" s="4"/>
      <c r="DD47" s="4"/>
      <c r="DE47" s="4"/>
      <c r="DF47" s="4"/>
      <c r="DG47" s="4"/>
      <c r="DH47" s="4"/>
      <c r="DI47" s="4"/>
      <c r="DJ47" s="4"/>
      <c r="DK47" s="4"/>
      <c r="DL47" s="4"/>
      <c r="DM47" s="4"/>
      <c r="DN47" s="4"/>
      <c r="DO47" s="4"/>
      <c r="DP47" s="4"/>
      <c r="DQ47" s="4"/>
      <c r="DR47" s="4"/>
      <c r="DS47" s="4"/>
      <c r="DT47" s="4"/>
      <c r="DU47" s="4"/>
      <c r="DV47" s="4"/>
      <c r="DW47" s="4"/>
    </row>
    <row r="48" spans="2:127" x14ac:dyDescent="0.2">
      <c r="B48" s="2" t="s">
        <v>74</v>
      </c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>
        <f t="shared" ref="P48:T48" si="37">+SUM(P45:P47)</f>
        <v>7017</v>
      </c>
      <c r="Q48" s="4">
        <f t="shared" si="37"/>
        <v>15053</v>
      </c>
      <c r="R48" s="4">
        <f t="shared" si="37"/>
        <v>14981</v>
      </c>
      <c r="S48" s="4">
        <f t="shared" si="37"/>
        <v>21135</v>
      </c>
      <c r="T48" s="4">
        <f t="shared" si="37"/>
        <v>27026</v>
      </c>
      <c r="U48" s="4">
        <f>+SUM(U45:U47)</f>
        <v>31960</v>
      </c>
      <c r="V48" s="4">
        <f>+SUM(V45:V47)</f>
        <v>33596</v>
      </c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4"/>
      <c r="CE48" s="4"/>
      <c r="CF48" s="4"/>
      <c r="CG48" s="4"/>
      <c r="CH48" s="4"/>
      <c r="CI48" s="4"/>
      <c r="CJ48" s="4"/>
      <c r="CK48" s="4"/>
      <c r="CL48" s="4"/>
      <c r="CM48" s="4"/>
      <c r="CN48" s="4"/>
      <c r="CO48" s="4"/>
      <c r="CP48" s="4"/>
      <c r="CQ48" s="4"/>
      <c r="CR48" s="4"/>
      <c r="CS48" s="4"/>
      <c r="CT48" s="4"/>
      <c r="CU48" s="4"/>
      <c r="CV48" s="4"/>
      <c r="CW48" s="4"/>
      <c r="CX48" s="4"/>
      <c r="CY48" s="4"/>
      <c r="CZ48" s="4"/>
      <c r="DA48" s="4"/>
      <c r="DB48" s="4"/>
      <c r="DC48" s="4"/>
      <c r="DD48" s="4"/>
      <c r="DE48" s="4"/>
      <c r="DF48" s="4"/>
      <c r="DG48" s="4"/>
      <c r="DH48" s="4"/>
      <c r="DI48" s="4"/>
      <c r="DJ48" s="4"/>
      <c r="DK48" s="4"/>
      <c r="DL48" s="4"/>
      <c r="DM48" s="4"/>
      <c r="DN48" s="4"/>
      <c r="DO48" s="4"/>
      <c r="DP48" s="4"/>
      <c r="DQ48" s="4"/>
      <c r="DR48" s="4"/>
      <c r="DS48" s="4"/>
      <c r="DT48" s="4"/>
      <c r="DU48" s="4"/>
      <c r="DV48" s="4"/>
      <c r="DW48" s="4"/>
    </row>
    <row r="49" spans="2:127" x14ac:dyDescent="0.2">
      <c r="B49" s="2" t="s">
        <v>72</v>
      </c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>
        <v>0</v>
      </c>
      <c r="Q49" s="4">
        <v>9524</v>
      </c>
      <c r="R49" s="4">
        <v>9631</v>
      </c>
      <c r="S49" s="4">
        <v>12746</v>
      </c>
      <c r="T49" s="4">
        <v>15301</v>
      </c>
      <c r="U49" s="4">
        <v>17226</v>
      </c>
      <c r="V49" s="4">
        <v>18292</v>
      </c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4"/>
      <c r="BX49" s="4"/>
      <c r="BY49" s="4"/>
      <c r="BZ49" s="4"/>
      <c r="CA49" s="4"/>
      <c r="CB49" s="4"/>
      <c r="CC49" s="4"/>
      <c r="CD49" s="4"/>
      <c r="CE49" s="4"/>
      <c r="CF49" s="4"/>
      <c r="CG49" s="4"/>
      <c r="CH49" s="4"/>
      <c r="CI49" s="4"/>
      <c r="CJ49" s="4"/>
      <c r="CK49" s="4"/>
      <c r="CL49" s="4"/>
      <c r="CM49" s="4"/>
      <c r="CN49" s="4"/>
      <c r="CO49" s="4"/>
      <c r="CP49" s="4"/>
      <c r="CQ49" s="4"/>
      <c r="CR49" s="4"/>
      <c r="CS49" s="4"/>
      <c r="CT49" s="4"/>
      <c r="CU49" s="4"/>
      <c r="CV49" s="4"/>
      <c r="CW49" s="4"/>
      <c r="CX49" s="4"/>
      <c r="CY49" s="4"/>
      <c r="CZ49" s="4"/>
      <c r="DA49" s="4"/>
      <c r="DB49" s="4"/>
      <c r="DC49" s="4"/>
      <c r="DD49" s="4"/>
      <c r="DE49" s="4"/>
      <c r="DF49" s="4"/>
      <c r="DG49" s="4"/>
      <c r="DH49" s="4"/>
      <c r="DI49" s="4"/>
      <c r="DJ49" s="4"/>
      <c r="DK49" s="4"/>
      <c r="DL49" s="4"/>
      <c r="DM49" s="4"/>
      <c r="DN49" s="4"/>
      <c r="DO49" s="4"/>
      <c r="DP49" s="4"/>
      <c r="DQ49" s="4"/>
      <c r="DR49" s="4"/>
      <c r="DS49" s="4"/>
      <c r="DT49" s="4"/>
      <c r="DU49" s="4"/>
      <c r="DV49" s="4"/>
      <c r="DW49" s="4"/>
    </row>
    <row r="50" spans="2:127" x14ac:dyDescent="0.2">
      <c r="B50" s="2" t="s">
        <v>9</v>
      </c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>
        <v>0</v>
      </c>
      <c r="Q50" s="4">
        <v>0</v>
      </c>
      <c r="R50" s="4">
        <v>0</v>
      </c>
      <c r="S50" s="4">
        <v>0</v>
      </c>
      <c r="T50" s="4">
        <v>9923</v>
      </c>
      <c r="U50" s="4">
        <v>18385</v>
      </c>
      <c r="V50" s="4">
        <v>28826</v>
      </c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4"/>
      <c r="CF50" s="4"/>
      <c r="CG50" s="4"/>
      <c r="CH50" s="4"/>
      <c r="CI50" s="4"/>
      <c r="CJ50" s="4"/>
      <c r="CK50" s="4"/>
      <c r="CL50" s="4"/>
      <c r="CM50" s="4"/>
      <c r="CN50" s="4"/>
      <c r="CO50" s="4"/>
      <c r="CP50" s="4"/>
      <c r="CQ50" s="4"/>
      <c r="CR50" s="4"/>
      <c r="CS50" s="4"/>
      <c r="CT50" s="4"/>
      <c r="CU50" s="4"/>
      <c r="CV50" s="4"/>
      <c r="CW50" s="4"/>
      <c r="CX50" s="4"/>
      <c r="CY50" s="4"/>
      <c r="CZ50" s="4"/>
      <c r="DA50" s="4"/>
      <c r="DB50" s="4"/>
      <c r="DC50" s="4"/>
      <c r="DD50" s="4"/>
      <c r="DE50" s="4"/>
      <c r="DF50" s="4"/>
      <c r="DG50" s="4"/>
      <c r="DH50" s="4"/>
      <c r="DI50" s="4"/>
      <c r="DJ50" s="4"/>
      <c r="DK50" s="4"/>
      <c r="DL50" s="4"/>
      <c r="DM50" s="4"/>
      <c r="DN50" s="4"/>
      <c r="DO50" s="4"/>
      <c r="DP50" s="4"/>
      <c r="DQ50" s="4"/>
      <c r="DR50" s="4"/>
      <c r="DS50" s="4"/>
      <c r="DT50" s="4"/>
      <c r="DU50" s="4"/>
      <c r="DV50" s="4"/>
      <c r="DW50" s="4"/>
    </row>
    <row r="51" spans="2:127" x14ac:dyDescent="0.2">
      <c r="B51" s="2" t="s">
        <v>75</v>
      </c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7514</v>
      </c>
      <c r="V51" s="4">
        <v>9987</v>
      </c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  <c r="BX51" s="4"/>
      <c r="BY51" s="4"/>
      <c r="BZ51" s="4"/>
      <c r="CA51" s="4"/>
      <c r="CB51" s="4"/>
      <c r="CC51" s="4"/>
      <c r="CD51" s="4"/>
      <c r="CE51" s="4"/>
      <c r="CF51" s="4"/>
      <c r="CG51" s="4"/>
      <c r="CH51" s="4"/>
      <c r="CI51" s="4"/>
      <c r="CJ51" s="4"/>
      <c r="CK51" s="4"/>
      <c r="CL51" s="4"/>
      <c r="CM51" s="4"/>
      <c r="CN51" s="4"/>
      <c r="CO51" s="4"/>
      <c r="CP51" s="4"/>
      <c r="CQ51" s="4"/>
      <c r="CR51" s="4"/>
      <c r="CS51" s="4"/>
      <c r="CT51" s="4"/>
      <c r="CU51" s="4"/>
      <c r="CV51" s="4"/>
      <c r="CW51" s="4"/>
      <c r="CX51" s="4"/>
      <c r="CY51" s="4"/>
      <c r="CZ51" s="4"/>
      <c r="DA51" s="4"/>
      <c r="DB51" s="4"/>
      <c r="DC51" s="4"/>
      <c r="DD51" s="4"/>
      <c r="DE51" s="4"/>
      <c r="DF51" s="4"/>
      <c r="DG51" s="4"/>
      <c r="DH51" s="4"/>
      <c r="DI51" s="4"/>
      <c r="DJ51" s="4"/>
      <c r="DK51" s="4"/>
      <c r="DL51" s="4"/>
      <c r="DM51" s="4"/>
      <c r="DN51" s="4"/>
      <c r="DO51" s="4"/>
      <c r="DP51" s="4"/>
      <c r="DQ51" s="4"/>
      <c r="DR51" s="4"/>
      <c r="DS51" s="4"/>
      <c r="DT51" s="4"/>
      <c r="DU51" s="4"/>
      <c r="DV51" s="4"/>
      <c r="DW51" s="4"/>
    </row>
    <row r="52" spans="2:127" x14ac:dyDescent="0.2">
      <c r="B52" s="2" t="s">
        <v>76</v>
      </c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>
        <v>6190</v>
      </c>
      <c r="Q52" s="4">
        <v>7745</v>
      </c>
      <c r="R52" s="4">
        <v>6414</v>
      </c>
      <c r="S52" s="4">
        <v>7227</v>
      </c>
      <c r="T52" s="4">
        <v>7764</v>
      </c>
      <c r="U52" s="4">
        <v>1370</v>
      </c>
      <c r="V52" s="4">
        <v>2716</v>
      </c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4"/>
      <c r="BY52" s="4"/>
      <c r="BZ52" s="4"/>
      <c r="CA52" s="4"/>
      <c r="CB52" s="4"/>
      <c r="CC52" s="4"/>
      <c r="CD52" s="4"/>
      <c r="CE52" s="4"/>
      <c r="CF52" s="4"/>
      <c r="CG52" s="4"/>
      <c r="CH52" s="4"/>
      <c r="CI52" s="4"/>
      <c r="CJ52" s="4"/>
      <c r="CK52" s="4"/>
      <c r="CL52" s="4"/>
      <c r="CM52" s="4"/>
      <c r="CN52" s="4"/>
      <c r="CO52" s="4"/>
      <c r="CP52" s="4"/>
      <c r="CQ52" s="4"/>
      <c r="CR52" s="4"/>
      <c r="CS52" s="4"/>
      <c r="CT52" s="4"/>
      <c r="CU52" s="4"/>
      <c r="CV52" s="4"/>
      <c r="CW52" s="4"/>
      <c r="CX52" s="4"/>
      <c r="CY52" s="4"/>
      <c r="CZ52" s="4"/>
      <c r="DA52" s="4"/>
      <c r="DB52" s="4"/>
      <c r="DC52" s="4"/>
      <c r="DD52" s="4"/>
      <c r="DE52" s="4"/>
      <c r="DF52" s="4"/>
      <c r="DG52" s="4"/>
      <c r="DH52" s="4"/>
      <c r="DI52" s="4"/>
      <c r="DJ52" s="4"/>
      <c r="DK52" s="4"/>
      <c r="DL52" s="4"/>
      <c r="DM52" s="4"/>
      <c r="DN52" s="4"/>
      <c r="DO52" s="4"/>
      <c r="DP52" s="4"/>
      <c r="DQ52" s="4"/>
      <c r="DR52" s="4"/>
      <c r="DS52" s="4"/>
      <c r="DT52" s="4"/>
      <c r="DU52" s="4"/>
      <c r="DV52" s="4"/>
      <c r="DW52" s="4"/>
    </row>
    <row r="53" spans="2:127" x14ac:dyDescent="0.2">
      <c r="B53" s="2" t="s">
        <v>77</v>
      </c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>
        <f t="shared" ref="P53:S53" si="38">+SUM(P49:P52)</f>
        <v>6190</v>
      </c>
      <c r="Q53" s="4">
        <f t="shared" si="38"/>
        <v>17269</v>
      </c>
      <c r="R53" s="4">
        <f t="shared" si="38"/>
        <v>16045</v>
      </c>
      <c r="S53" s="4">
        <f t="shared" si="38"/>
        <v>19973</v>
      </c>
      <c r="T53" s="4">
        <f>+SUM(T49:T52)</f>
        <v>32988</v>
      </c>
      <c r="U53" s="4">
        <f>+SUM(U49:U52)</f>
        <v>44495</v>
      </c>
      <c r="V53" s="4">
        <f>+SUM(V49:V52)</f>
        <v>59821</v>
      </c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  <c r="BX53" s="4"/>
      <c r="BY53" s="4"/>
      <c r="BZ53" s="4"/>
      <c r="CA53" s="4"/>
      <c r="CB53" s="4"/>
      <c r="CC53" s="4"/>
      <c r="CD53" s="4"/>
      <c r="CE53" s="4"/>
      <c r="CF53" s="4"/>
      <c r="CG53" s="4"/>
      <c r="CH53" s="4"/>
      <c r="CI53" s="4"/>
      <c r="CJ53" s="4"/>
      <c r="CK53" s="4"/>
      <c r="CL53" s="4"/>
      <c r="CM53" s="4"/>
      <c r="CN53" s="4"/>
      <c r="CO53" s="4"/>
      <c r="CP53" s="4"/>
      <c r="CQ53" s="4"/>
      <c r="CR53" s="4"/>
      <c r="CS53" s="4"/>
      <c r="CT53" s="4"/>
      <c r="CU53" s="4"/>
      <c r="CV53" s="4"/>
      <c r="CW53" s="4"/>
      <c r="CX53" s="4"/>
      <c r="CY53" s="4"/>
      <c r="CZ53" s="4"/>
      <c r="DA53" s="4"/>
      <c r="DB53" s="4"/>
      <c r="DC53" s="4"/>
      <c r="DD53" s="4"/>
      <c r="DE53" s="4"/>
      <c r="DF53" s="4"/>
      <c r="DG53" s="4"/>
      <c r="DH53" s="4"/>
      <c r="DI53" s="4"/>
      <c r="DJ53" s="4"/>
      <c r="DK53" s="4"/>
      <c r="DL53" s="4"/>
      <c r="DM53" s="4"/>
      <c r="DN53" s="4"/>
      <c r="DO53" s="4"/>
      <c r="DP53" s="4"/>
      <c r="DQ53" s="4"/>
      <c r="DR53" s="4"/>
      <c r="DS53" s="4"/>
      <c r="DT53" s="4"/>
      <c r="DU53" s="4"/>
      <c r="DV53" s="4"/>
      <c r="DW53" s="4"/>
    </row>
    <row r="54" spans="2:127" x14ac:dyDescent="0.2">
      <c r="B54" s="1" t="s">
        <v>79</v>
      </c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13">
        <f t="shared" ref="P54:S54" si="39">+P48+P53</f>
        <v>13207</v>
      </c>
      <c r="Q54" s="13">
        <f t="shared" si="39"/>
        <v>32322</v>
      </c>
      <c r="R54" s="13">
        <f t="shared" si="39"/>
        <v>31026</v>
      </c>
      <c r="S54" s="13">
        <f t="shared" si="39"/>
        <v>41108</v>
      </c>
      <c r="T54" s="13">
        <f>+T48+T53</f>
        <v>60014</v>
      </c>
      <c r="U54" s="13">
        <f>+U48+U53</f>
        <v>76455</v>
      </c>
      <c r="V54" s="13">
        <f>+V48+V53</f>
        <v>93417</v>
      </c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  <c r="BX54" s="4"/>
      <c r="BY54" s="4"/>
      <c r="BZ54" s="4"/>
      <c r="CA54" s="4"/>
      <c r="CB54" s="4"/>
      <c r="CC54" s="4"/>
      <c r="CD54" s="4"/>
      <c r="CE54" s="4"/>
      <c r="CF54" s="4"/>
      <c r="CG54" s="4"/>
      <c r="CH54" s="4"/>
      <c r="CI54" s="4"/>
      <c r="CJ54" s="4"/>
      <c r="CK54" s="4"/>
      <c r="CL54" s="4"/>
      <c r="CM54" s="4"/>
      <c r="CN54" s="4"/>
      <c r="CO54" s="4"/>
      <c r="CP54" s="4"/>
      <c r="CQ54" s="4"/>
      <c r="CR54" s="4"/>
      <c r="CS54" s="4"/>
      <c r="CT54" s="4"/>
      <c r="CU54" s="4"/>
      <c r="CV54" s="4"/>
      <c r="CW54" s="4"/>
      <c r="CX54" s="4"/>
      <c r="CY54" s="4"/>
      <c r="CZ54" s="4"/>
      <c r="DA54" s="4"/>
      <c r="DB54" s="4"/>
      <c r="DC54" s="4"/>
      <c r="DD54" s="4"/>
      <c r="DE54" s="4"/>
      <c r="DF54" s="4"/>
      <c r="DG54" s="4"/>
      <c r="DH54" s="4"/>
      <c r="DI54" s="4"/>
      <c r="DJ54" s="4"/>
      <c r="DK54" s="4"/>
      <c r="DL54" s="4"/>
      <c r="DM54" s="4"/>
      <c r="DN54" s="4"/>
      <c r="DO54" s="4"/>
      <c r="DP54" s="4"/>
      <c r="DQ54" s="4"/>
      <c r="DR54" s="4"/>
      <c r="DS54" s="4"/>
      <c r="DT54" s="4"/>
      <c r="DU54" s="4"/>
      <c r="DV54" s="4"/>
      <c r="DW54" s="4"/>
    </row>
    <row r="55" spans="2:127" x14ac:dyDescent="0.2">
      <c r="B55" s="2" t="s">
        <v>78</v>
      </c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>
        <v>84127</v>
      </c>
      <c r="Q55" s="4">
        <v>101054</v>
      </c>
      <c r="R55" s="4">
        <v>128290</v>
      </c>
      <c r="S55" s="4">
        <v>124879</v>
      </c>
      <c r="T55" s="4">
        <v>125713</v>
      </c>
      <c r="U55" s="4">
        <v>153168</v>
      </c>
      <c r="V55" s="4">
        <v>182637</v>
      </c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  <c r="BX55" s="4"/>
      <c r="BY55" s="4"/>
      <c r="BZ55" s="4"/>
      <c r="CA55" s="4"/>
      <c r="CB55" s="4"/>
      <c r="CC55" s="4"/>
      <c r="CD55" s="4"/>
      <c r="CE55" s="4"/>
      <c r="CF55" s="4"/>
      <c r="CG55" s="4"/>
      <c r="CH55" s="4"/>
      <c r="CI55" s="4"/>
      <c r="CJ55" s="4"/>
      <c r="CK55" s="4"/>
      <c r="CL55" s="4"/>
      <c r="CM55" s="4"/>
      <c r="CN55" s="4"/>
      <c r="CO55" s="4"/>
      <c r="CP55" s="4"/>
      <c r="CQ55" s="4"/>
      <c r="CR55" s="4"/>
      <c r="CS55" s="4"/>
      <c r="CT55" s="4"/>
      <c r="CU55" s="4"/>
      <c r="CV55" s="4"/>
      <c r="CW55" s="4"/>
      <c r="CX55" s="4"/>
      <c r="CY55" s="4"/>
      <c r="CZ55" s="4"/>
      <c r="DA55" s="4"/>
      <c r="DB55" s="4"/>
      <c r="DC55" s="4"/>
      <c r="DD55" s="4"/>
      <c r="DE55" s="4"/>
      <c r="DF55" s="4"/>
      <c r="DG55" s="4"/>
      <c r="DH55" s="4"/>
      <c r="DI55" s="4"/>
      <c r="DJ55" s="4"/>
      <c r="DK55" s="4"/>
      <c r="DL55" s="4"/>
      <c r="DM55" s="4"/>
      <c r="DN55" s="4"/>
      <c r="DO55" s="4"/>
      <c r="DP55" s="4"/>
      <c r="DQ55" s="4"/>
      <c r="DR55" s="4"/>
      <c r="DS55" s="4"/>
      <c r="DT55" s="4"/>
      <c r="DU55" s="4"/>
      <c r="DV55" s="4"/>
      <c r="DW55" s="4"/>
    </row>
    <row r="56" spans="2:127" x14ac:dyDescent="0.2">
      <c r="B56" s="1" t="s">
        <v>80</v>
      </c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13">
        <f t="shared" ref="P56:T56" si="40">+P54+P55</f>
        <v>97334</v>
      </c>
      <c r="Q56" s="13">
        <f t="shared" si="40"/>
        <v>133376</v>
      </c>
      <c r="R56" s="13">
        <f t="shared" si="40"/>
        <v>159316</v>
      </c>
      <c r="S56" s="13">
        <f t="shared" si="40"/>
        <v>165987</v>
      </c>
      <c r="T56" s="13">
        <f t="shared" si="40"/>
        <v>185727</v>
      </c>
      <c r="U56" s="13">
        <f>+U54+U55</f>
        <v>229623</v>
      </c>
      <c r="V56" s="13">
        <f>+V54+V55</f>
        <v>276054</v>
      </c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/>
      <c r="BY56" s="4"/>
      <c r="BZ56" s="4"/>
      <c r="CA56" s="4"/>
      <c r="CB56" s="4"/>
      <c r="CC56" s="4"/>
      <c r="CD56" s="4"/>
      <c r="CE56" s="4"/>
      <c r="CF56" s="4"/>
      <c r="CG56" s="4"/>
      <c r="CH56" s="4"/>
      <c r="CI56" s="4"/>
      <c r="CJ56" s="4"/>
      <c r="CK56" s="4"/>
      <c r="CL56" s="4"/>
      <c r="CM56" s="4"/>
      <c r="CN56" s="4"/>
      <c r="CO56" s="4"/>
      <c r="CP56" s="4"/>
      <c r="CQ56" s="4"/>
      <c r="CR56" s="4"/>
      <c r="CS56" s="4"/>
      <c r="CT56" s="4"/>
      <c r="CU56" s="4"/>
      <c r="CV56" s="4"/>
      <c r="CW56" s="4"/>
      <c r="CX56" s="4"/>
      <c r="CY56" s="4"/>
      <c r="CZ56" s="4"/>
      <c r="DA56" s="4"/>
      <c r="DB56" s="4"/>
      <c r="DC56" s="4"/>
      <c r="DD56" s="4"/>
      <c r="DE56" s="4"/>
      <c r="DF56" s="4"/>
      <c r="DG56" s="4"/>
      <c r="DH56" s="4"/>
      <c r="DI56" s="4"/>
      <c r="DJ56" s="4"/>
      <c r="DK56" s="4"/>
      <c r="DL56" s="4"/>
      <c r="DM56" s="4"/>
      <c r="DN56" s="4"/>
      <c r="DO56" s="4"/>
      <c r="DP56" s="4"/>
      <c r="DQ56" s="4"/>
      <c r="DR56" s="4"/>
      <c r="DS56" s="4"/>
      <c r="DT56" s="4"/>
      <c r="DU56" s="4"/>
      <c r="DV56" s="4"/>
      <c r="DW56" s="4"/>
    </row>
    <row r="57" spans="2:127" x14ac:dyDescent="0.2"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/>
      <c r="BY57" s="4"/>
      <c r="BZ57" s="4"/>
      <c r="CA57" s="4"/>
      <c r="CB57" s="4"/>
      <c r="CC57" s="4"/>
      <c r="CD57" s="4"/>
      <c r="CE57" s="4"/>
      <c r="CF57" s="4"/>
      <c r="CG57" s="4"/>
      <c r="CH57" s="4"/>
      <c r="CI57" s="4"/>
      <c r="CJ57" s="4"/>
      <c r="CK57" s="4"/>
      <c r="CL57" s="4"/>
      <c r="CM57" s="4"/>
      <c r="CN57" s="4"/>
      <c r="CO57" s="4"/>
      <c r="CP57" s="4"/>
      <c r="CQ57" s="4"/>
      <c r="CR57" s="4"/>
      <c r="CS57" s="4"/>
      <c r="CT57" s="4"/>
      <c r="CU57" s="4"/>
      <c r="CV57" s="4"/>
      <c r="CW57" s="4"/>
      <c r="CX57" s="4"/>
      <c r="CY57" s="4"/>
      <c r="CZ57" s="4"/>
      <c r="DA57" s="4"/>
      <c r="DB57" s="4"/>
      <c r="DC57" s="4"/>
      <c r="DD57" s="4"/>
      <c r="DE57" s="4"/>
      <c r="DF57" s="4"/>
      <c r="DG57" s="4"/>
      <c r="DH57" s="4"/>
      <c r="DI57" s="4"/>
      <c r="DJ57" s="4"/>
      <c r="DK57" s="4"/>
      <c r="DL57" s="4"/>
      <c r="DM57" s="4"/>
      <c r="DN57" s="4"/>
      <c r="DO57" s="4"/>
      <c r="DP57" s="4"/>
      <c r="DQ57" s="4"/>
      <c r="DR57" s="4"/>
      <c r="DS57" s="4"/>
      <c r="DT57" s="4"/>
      <c r="DU57" s="4"/>
      <c r="DV57" s="4"/>
      <c r="DW57" s="4"/>
    </row>
    <row r="58" spans="2:127" x14ac:dyDescent="0.2">
      <c r="B58" s="2" t="s">
        <v>30</v>
      </c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>
        <f>+P22+1</f>
        <v>22112</v>
      </c>
      <c r="Q58" s="4">
        <f t="shared" ref="Q58:S58" si="41">+Q22</f>
        <v>18485</v>
      </c>
      <c r="R58" s="4">
        <f t="shared" si="41"/>
        <v>29146</v>
      </c>
      <c r="S58" s="4">
        <f t="shared" si="41"/>
        <v>39370</v>
      </c>
      <c r="T58" s="4">
        <f t="shared" ref="T58:U58" si="42">+T22</f>
        <v>23200</v>
      </c>
      <c r="U58" s="4">
        <f t="shared" si="42"/>
        <v>39098</v>
      </c>
      <c r="V58" s="4">
        <f>+V22</f>
        <v>62360</v>
      </c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  <c r="BU58" s="4"/>
      <c r="BV58" s="4"/>
      <c r="BW58" s="4"/>
      <c r="BX58" s="4"/>
      <c r="BY58" s="4"/>
      <c r="BZ58" s="4"/>
      <c r="CA58" s="4"/>
      <c r="CB58" s="4"/>
      <c r="CC58" s="4"/>
      <c r="CD58" s="4"/>
      <c r="CE58" s="4"/>
      <c r="CF58" s="4"/>
      <c r="CG58" s="4"/>
      <c r="CH58" s="4"/>
      <c r="CI58" s="4"/>
      <c r="CJ58" s="4"/>
      <c r="CK58" s="4"/>
      <c r="CL58" s="4"/>
      <c r="CM58" s="4"/>
      <c r="CN58" s="4"/>
      <c r="CO58" s="4"/>
      <c r="CP58" s="4"/>
      <c r="CQ58" s="4"/>
      <c r="CR58" s="4"/>
      <c r="CS58" s="4"/>
      <c r="CT58" s="4"/>
      <c r="CU58" s="4"/>
      <c r="CV58" s="4"/>
      <c r="CW58" s="4"/>
      <c r="CX58" s="4"/>
      <c r="CY58" s="4"/>
      <c r="CZ58" s="4"/>
      <c r="DA58" s="4"/>
      <c r="DB58" s="4"/>
      <c r="DC58" s="4"/>
      <c r="DD58" s="4"/>
      <c r="DE58" s="4"/>
      <c r="DF58" s="4"/>
      <c r="DG58" s="4"/>
      <c r="DH58" s="4"/>
      <c r="DI58" s="4"/>
      <c r="DJ58" s="4"/>
      <c r="DK58" s="4"/>
      <c r="DL58" s="4"/>
      <c r="DM58" s="4"/>
      <c r="DN58" s="4"/>
      <c r="DO58" s="4"/>
      <c r="DP58" s="4"/>
      <c r="DQ58" s="4"/>
      <c r="DR58" s="4"/>
      <c r="DS58" s="4"/>
      <c r="DT58" s="4"/>
      <c r="DU58" s="4"/>
      <c r="DV58" s="4"/>
      <c r="DW58" s="4"/>
    </row>
    <row r="59" spans="2:127" x14ac:dyDescent="0.2">
      <c r="B59" s="2" t="s">
        <v>81</v>
      </c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>
        <v>4315</v>
      </c>
      <c r="Q59" s="4">
        <v>5741</v>
      </c>
      <c r="R59" s="4">
        <v>6862</v>
      </c>
      <c r="S59" s="4">
        <v>7967</v>
      </c>
      <c r="T59" s="4">
        <v>8686</v>
      </c>
      <c r="U59" s="4">
        <v>11178</v>
      </c>
      <c r="V59" s="4">
        <v>15498</v>
      </c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  <c r="BX59" s="4"/>
      <c r="BY59" s="4"/>
      <c r="BZ59" s="4"/>
      <c r="CA59" s="4"/>
      <c r="CB59" s="4"/>
      <c r="CC59" s="4"/>
      <c r="CD59" s="4"/>
      <c r="CE59" s="4"/>
      <c r="CF59" s="4"/>
      <c r="CG59" s="4"/>
      <c r="CH59" s="4"/>
      <c r="CI59" s="4"/>
      <c r="CJ59" s="4"/>
      <c r="CK59" s="4"/>
      <c r="CL59" s="4"/>
      <c r="CM59" s="4"/>
      <c r="CN59" s="4"/>
      <c r="CO59" s="4"/>
      <c r="CP59" s="4"/>
      <c r="CQ59" s="4"/>
      <c r="CR59" s="4"/>
      <c r="CS59" s="4"/>
      <c r="CT59" s="4"/>
      <c r="CU59" s="4"/>
      <c r="CV59" s="4"/>
      <c r="CW59" s="4"/>
      <c r="CX59" s="4"/>
      <c r="CY59" s="4"/>
      <c r="CZ59" s="4"/>
      <c r="DA59" s="4"/>
      <c r="DB59" s="4"/>
      <c r="DC59" s="4"/>
      <c r="DD59" s="4"/>
      <c r="DE59" s="4"/>
      <c r="DF59" s="4"/>
      <c r="DG59" s="4"/>
      <c r="DH59" s="4"/>
      <c r="DI59" s="4"/>
      <c r="DJ59" s="4"/>
      <c r="DK59" s="4"/>
      <c r="DL59" s="4"/>
      <c r="DM59" s="4"/>
      <c r="DN59" s="4"/>
      <c r="DO59" s="4"/>
      <c r="DP59" s="4"/>
      <c r="DQ59" s="4"/>
      <c r="DR59" s="4"/>
      <c r="DS59" s="4"/>
      <c r="DT59" s="4"/>
      <c r="DU59" s="4"/>
      <c r="DV59" s="4"/>
      <c r="DW59" s="4"/>
    </row>
    <row r="60" spans="2:127" x14ac:dyDescent="0.2">
      <c r="B60" s="2" t="s">
        <v>82</v>
      </c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>
        <v>4152</v>
      </c>
      <c r="Q60" s="4">
        <v>4836</v>
      </c>
      <c r="R60" s="4">
        <v>6536</v>
      </c>
      <c r="S60" s="4">
        <v>9164</v>
      </c>
      <c r="T60" s="4">
        <v>11992</v>
      </c>
      <c r="U60" s="4">
        <v>14027</v>
      </c>
      <c r="V60" s="4">
        <v>16690</v>
      </c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4"/>
      <c r="BY60" s="4"/>
      <c r="BZ60" s="4"/>
      <c r="CA60" s="4"/>
      <c r="CB60" s="4"/>
      <c r="CC60" s="4"/>
      <c r="CD60" s="4"/>
      <c r="CE60" s="4"/>
      <c r="CF60" s="4"/>
      <c r="CG60" s="4"/>
      <c r="CH60" s="4"/>
      <c r="CI60" s="4"/>
      <c r="CJ60" s="4"/>
      <c r="CK60" s="4"/>
      <c r="CL60" s="4"/>
      <c r="CM60" s="4"/>
      <c r="CN60" s="4"/>
      <c r="CO60" s="4"/>
      <c r="CP60" s="4"/>
      <c r="CQ60" s="4"/>
      <c r="CR60" s="4"/>
      <c r="CS60" s="4"/>
      <c r="CT60" s="4"/>
      <c r="CU60" s="4"/>
      <c r="CV60" s="4"/>
      <c r="CW60" s="4"/>
      <c r="CX60" s="4"/>
      <c r="CY60" s="4"/>
      <c r="CZ60" s="4"/>
      <c r="DA60" s="4"/>
      <c r="DB60" s="4"/>
      <c r="DC60" s="4"/>
      <c r="DD60" s="4"/>
      <c r="DE60" s="4"/>
      <c r="DF60" s="4"/>
      <c r="DG60" s="4"/>
      <c r="DH60" s="4"/>
      <c r="DI60" s="4"/>
      <c r="DJ60" s="4"/>
      <c r="DK60" s="4"/>
      <c r="DL60" s="4"/>
      <c r="DM60" s="4"/>
      <c r="DN60" s="4"/>
      <c r="DO60" s="4"/>
      <c r="DP60" s="4"/>
      <c r="DQ60" s="4"/>
      <c r="DR60" s="4"/>
      <c r="DS60" s="4"/>
      <c r="DT60" s="4"/>
      <c r="DU60" s="4"/>
      <c r="DV60" s="4"/>
      <c r="DW60" s="4"/>
    </row>
    <row r="61" spans="2:127" x14ac:dyDescent="0.2">
      <c r="B61" s="2" t="s">
        <v>83</v>
      </c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>
        <v>286</v>
      </c>
      <c r="Q61" s="4">
        <v>-37</v>
      </c>
      <c r="R61" s="4">
        <v>-1192</v>
      </c>
      <c r="S61" s="4">
        <v>609</v>
      </c>
      <c r="T61" s="4">
        <v>-3286</v>
      </c>
      <c r="U61" s="4">
        <v>131</v>
      </c>
      <c r="V61" s="4">
        <v>-4738</v>
      </c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4"/>
      <c r="BU61" s="4"/>
      <c r="BV61" s="4"/>
      <c r="BW61" s="4"/>
      <c r="BX61" s="4"/>
      <c r="BY61" s="4"/>
      <c r="BZ61" s="4"/>
      <c r="CA61" s="4"/>
      <c r="CB61" s="4"/>
      <c r="CC61" s="4"/>
      <c r="CD61" s="4"/>
      <c r="CE61" s="4"/>
      <c r="CF61" s="4"/>
      <c r="CG61" s="4"/>
      <c r="CH61" s="4"/>
      <c r="CI61" s="4"/>
      <c r="CJ61" s="4"/>
      <c r="CK61" s="4"/>
      <c r="CL61" s="4"/>
      <c r="CM61" s="4"/>
      <c r="CN61" s="4"/>
      <c r="CO61" s="4"/>
      <c r="CP61" s="4"/>
      <c r="CQ61" s="4"/>
      <c r="CR61" s="4"/>
      <c r="CS61" s="4"/>
      <c r="CT61" s="4"/>
      <c r="CU61" s="4"/>
      <c r="CV61" s="4"/>
      <c r="CW61" s="4"/>
      <c r="CX61" s="4"/>
      <c r="CY61" s="4"/>
      <c r="CZ61" s="4"/>
      <c r="DA61" s="4"/>
      <c r="DB61" s="4"/>
      <c r="DC61" s="4"/>
      <c r="DD61" s="4"/>
      <c r="DE61" s="4"/>
      <c r="DF61" s="4"/>
      <c r="DG61" s="4"/>
      <c r="DH61" s="4"/>
      <c r="DI61" s="4"/>
      <c r="DJ61" s="4"/>
      <c r="DK61" s="4"/>
      <c r="DL61" s="4"/>
      <c r="DM61" s="4"/>
      <c r="DN61" s="4"/>
      <c r="DO61" s="4"/>
      <c r="DP61" s="4"/>
      <c r="DQ61" s="4"/>
      <c r="DR61" s="4"/>
      <c r="DS61" s="4"/>
      <c r="DT61" s="4"/>
      <c r="DU61" s="4"/>
      <c r="DV61" s="4"/>
      <c r="DW61" s="4"/>
    </row>
    <row r="62" spans="2:127" x14ac:dyDescent="0.2">
      <c r="B62" s="2" t="s">
        <v>85</v>
      </c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>
        <v>0</v>
      </c>
      <c r="Q62" s="4">
        <v>0</v>
      </c>
      <c r="R62" s="4">
        <v>0</v>
      </c>
      <c r="S62" s="4">
        <v>0</v>
      </c>
      <c r="T62" s="4">
        <v>2218</v>
      </c>
      <c r="U62" s="4">
        <v>2432</v>
      </c>
      <c r="V62" s="4">
        <v>383</v>
      </c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  <c r="BX62" s="4"/>
      <c r="BY62" s="4"/>
      <c r="BZ62" s="4"/>
      <c r="CA62" s="4"/>
      <c r="CB62" s="4"/>
      <c r="CC62" s="4"/>
      <c r="CD62" s="4"/>
      <c r="CE62" s="4"/>
      <c r="CF62" s="4"/>
      <c r="CG62" s="4"/>
      <c r="CH62" s="4"/>
      <c r="CI62" s="4"/>
      <c r="CJ62" s="4"/>
      <c r="CK62" s="4"/>
      <c r="CL62" s="4"/>
      <c r="CM62" s="4"/>
      <c r="CN62" s="4"/>
      <c r="CO62" s="4"/>
      <c r="CP62" s="4"/>
      <c r="CQ62" s="4"/>
      <c r="CR62" s="4"/>
      <c r="CS62" s="4"/>
      <c r="CT62" s="4"/>
      <c r="CU62" s="4"/>
      <c r="CV62" s="4"/>
      <c r="CW62" s="4"/>
      <c r="CX62" s="4"/>
      <c r="CY62" s="4"/>
      <c r="CZ62" s="4"/>
      <c r="DA62" s="4"/>
      <c r="DB62" s="4"/>
      <c r="DC62" s="4"/>
      <c r="DD62" s="4"/>
      <c r="DE62" s="4"/>
      <c r="DF62" s="4"/>
      <c r="DG62" s="4"/>
      <c r="DH62" s="4"/>
      <c r="DI62" s="4"/>
      <c r="DJ62" s="4"/>
      <c r="DK62" s="4"/>
      <c r="DL62" s="4"/>
      <c r="DM62" s="4"/>
      <c r="DN62" s="4"/>
      <c r="DO62" s="4"/>
      <c r="DP62" s="4"/>
      <c r="DQ62" s="4"/>
      <c r="DR62" s="4"/>
      <c r="DS62" s="4"/>
      <c r="DT62" s="4"/>
      <c r="DU62" s="4"/>
      <c r="DV62" s="4"/>
      <c r="DW62" s="4"/>
    </row>
    <row r="63" spans="2:127" x14ac:dyDescent="0.2">
      <c r="B63" s="2" t="s">
        <v>84</v>
      </c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>
        <v>0</v>
      </c>
      <c r="Q63" s="4">
        <v>0</v>
      </c>
      <c r="R63" s="4">
        <v>0</v>
      </c>
      <c r="S63" s="4">
        <v>0</v>
      </c>
      <c r="T63" s="4">
        <v>1341</v>
      </c>
      <c r="U63" s="4">
        <v>-224</v>
      </c>
      <c r="V63" s="4">
        <v>0</v>
      </c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  <c r="BR63" s="4"/>
      <c r="BS63" s="4"/>
      <c r="BT63" s="4"/>
      <c r="BU63" s="4"/>
      <c r="BV63" s="4"/>
      <c r="BW63" s="4"/>
      <c r="BX63" s="4"/>
      <c r="BY63" s="4"/>
      <c r="BZ63" s="4"/>
      <c r="CA63" s="4"/>
      <c r="CB63" s="4"/>
      <c r="CC63" s="4"/>
      <c r="CD63" s="4"/>
      <c r="CE63" s="4"/>
      <c r="CF63" s="4"/>
      <c r="CG63" s="4"/>
      <c r="CH63" s="4"/>
      <c r="CI63" s="4"/>
      <c r="CJ63" s="4"/>
      <c r="CK63" s="4"/>
      <c r="CL63" s="4"/>
      <c r="CM63" s="4"/>
      <c r="CN63" s="4"/>
      <c r="CO63" s="4"/>
      <c r="CP63" s="4"/>
      <c r="CQ63" s="4"/>
      <c r="CR63" s="4"/>
      <c r="CS63" s="4"/>
      <c r="CT63" s="4"/>
      <c r="CU63" s="4"/>
      <c r="CV63" s="4"/>
      <c r="CW63" s="4"/>
      <c r="CX63" s="4"/>
      <c r="CY63" s="4"/>
      <c r="CZ63" s="4"/>
      <c r="DA63" s="4"/>
      <c r="DB63" s="4"/>
      <c r="DC63" s="4"/>
      <c r="DD63" s="4"/>
      <c r="DE63" s="4"/>
      <c r="DF63" s="4"/>
      <c r="DG63" s="4"/>
      <c r="DH63" s="4"/>
      <c r="DI63" s="4"/>
      <c r="DJ63" s="4"/>
      <c r="DK63" s="4"/>
      <c r="DL63" s="4"/>
      <c r="DM63" s="4"/>
      <c r="DN63" s="4"/>
      <c r="DO63" s="4"/>
      <c r="DP63" s="4"/>
      <c r="DQ63" s="4"/>
      <c r="DR63" s="4"/>
      <c r="DS63" s="4"/>
      <c r="DT63" s="4"/>
      <c r="DU63" s="4"/>
      <c r="DV63" s="4"/>
      <c r="DW63" s="4"/>
    </row>
    <row r="64" spans="2:127" x14ac:dyDescent="0.2">
      <c r="B64" s="2" t="s">
        <v>37</v>
      </c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>
        <v>-64</v>
      </c>
      <c r="Q64" s="4">
        <v>39</v>
      </c>
      <c r="R64" s="4">
        <f>33+85</f>
        <v>118</v>
      </c>
      <c r="S64" s="4">
        <f>105-232</f>
        <v>-127</v>
      </c>
      <c r="T64" s="4">
        <v>641</v>
      </c>
      <c r="U64" s="4">
        <v>635</v>
      </c>
      <c r="V64" s="4">
        <v>87</v>
      </c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/>
      <c r="BZ64" s="4"/>
      <c r="CA64" s="4"/>
      <c r="CB64" s="4"/>
      <c r="CC64" s="4"/>
      <c r="CD64" s="4"/>
      <c r="CE64" s="4"/>
      <c r="CF64" s="4"/>
      <c r="CG64" s="4"/>
      <c r="CH64" s="4"/>
      <c r="CI64" s="4"/>
      <c r="CJ64" s="4"/>
      <c r="CK64" s="4"/>
      <c r="CL64" s="4"/>
      <c r="CM64" s="4"/>
      <c r="CN64" s="4"/>
      <c r="CO64" s="4"/>
      <c r="CP64" s="4"/>
      <c r="CQ64" s="4"/>
      <c r="CR64" s="4"/>
      <c r="CS64" s="4"/>
      <c r="CT64" s="4"/>
      <c r="CU64" s="4"/>
      <c r="CV64" s="4"/>
      <c r="CW64" s="4"/>
      <c r="CX64" s="4"/>
      <c r="CY64" s="4"/>
      <c r="CZ64" s="4"/>
      <c r="DA64" s="4"/>
      <c r="DB64" s="4"/>
      <c r="DC64" s="4"/>
      <c r="DD64" s="4"/>
      <c r="DE64" s="4"/>
      <c r="DF64" s="4"/>
      <c r="DG64" s="4"/>
      <c r="DH64" s="4"/>
      <c r="DI64" s="4"/>
      <c r="DJ64" s="4"/>
      <c r="DK64" s="4"/>
      <c r="DL64" s="4"/>
      <c r="DM64" s="4"/>
      <c r="DN64" s="4"/>
      <c r="DO64" s="4"/>
      <c r="DP64" s="4"/>
      <c r="DQ64" s="4"/>
      <c r="DR64" s="4"/>
      <c r="DS64" s="4"/>
      <c r="DT64" s="4"/>
      <c r="DU64" s="4"/>
      <c r="DV64" s="4"/>
      <c r="DW64" s="4"/>
    </row>
    <row r="65" spans="2:127" x14ac:dyDescent="0.2">
      <c r="B65" s="2" t="s">
        <v>89</v>
      </c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>
        <v>-1892</v>
      </c>
      <c r="Q65" s="4">
        <v>-1961</v>
      </c>
      <c r="R65" s="4">
        <v>-1512</v>
      </c>
      <c r="S65" s="4">
        <v>-3110</v>
      </c>
      <c r="T65" s="4">
        <v>231</v>
      </c>
      <c r="U65" s="4">
        <v>-2399</v>
      </c>
      <c r="V65" s="4">
        <v>-1485</v>
      </c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4"/>
      <c r="BY65" s="4"/>
      <c r="BZ65" s="4"/>
      <c r="CA65" s="4"/>
      <c r="CB65" s="4"/>
      <c r="CC65" s="4"/>
      <c r="CD65" s="4"/>
      <c r="CE65" s="4"/>
      <c r="CF65" s="4"/>
      <c r="CG65" s="4"/>
      <c r="CH65" s="4"/>
      <c r="CI65" s="4"/>
      <c r="CJ65" s="4"/>
      <c r="CK65" s="4"/>
      <c r="CL65" s="4"/>
      <c r="CM65" s="4"/>
      <c r="CN65" s="4"/>
      <c r="CO65" s="4"/>
      <c r="CP65" s="4"/>
      <c r="CQ65" s="4"/>
      <c r="CR65" s="4"/>
      <c r="CS65" s="4"/>
      <c r="CT65" s="4"/>
      <c r="CU65" s="4"/>
      <c r="CV65" s="4"/>
      <c r="CW65" s="4"/>
      <c r="CX65" s="4"/>
      <c r="CY65" s="4"/>
      <c r="CZ65" s="4"/>
      <c r="DA65" s="4"/>
      <c r="DB65" s="4"/>
      <c r="DC65" s="4"/>
      <c r="DD65" s="4"/>
      <c r="DE65" s="4"/>
      <c r="DF65" s="4"/>
      <c r="DG65" s="4"/>
      <c r="DH65" s="4"/>
      <c r="DI65" s="4"/>
      <c r="DJ65" s="4"/>
      <c r="DK65" s="4"/>
      <c r="DL65" s="4"/>
      <c r="DM65" s="4"/>
      <c r="DN65" s="4"/>
      <c r="DO65" s="4"/>
      <c r="DP65" s="4"/>
      <c r="DQ65" s="4"/>
      <c r="DR65" s="4"/>
      <c r="DS65" s="4"/>
      <c r="DT65" s="4"/>
      <c r="DU65" s="4"/>
      <c r="DV65" s="4"/>
      <c r="DW65" s="4"/>
    </row>
    <row r="66" spans="2:127" x14ac:dyDescent="0.2">
      <c r="B66" s="2" t="s">
        <v>86</v>
      </c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>
        <v>-690</v>
      </c>
      <c r="Q66" s="4">
        <v>47</v>
      </c>
      <c r="R66" s="4">
        <v>135</v>
      </c>
      <c r="S66" s="4">
        <v>-1750</v>
      </c>
      <c r="T66" s="4">
        <v>162</v>
      </c>
      <c r="U66" s="4">
        <v>559</v>
      </c>
      <c r="V66" s="4">
        <v>-698</v>
      </c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4"/>
      <c r="BR66" s="4"/>
      <c r="BS66" s="4"/>
      <c r="BT66" s="4"/>
      <c r="BU66" s="4"/>
      <c r="BV66" s="4"/>
      <c r="BW66" s="4"/>
      <c r="BX66" s="4"/>
      <c r="BY66" s="4"/>
      <c r="BZ66" s="4"/>
      <c r="CA66" s="4"/>
      <c r="CB66" s="4"/>
      <c r="CC66" s="4"/>
      <c r="CD66" s="4"/>
      <c r="CE66" s="4"/>
      <c r="CF66" s="4"/>
      <c r="CG66" s="4"/>
      <c r="CH66" s="4"/>
      <c r="CI66" s="4"/>
      <c r="CJ66" s="4"/>
      <c r="CK66" s="4"/>
      <c r="CL66" s="4"/>
      <c r="CM66" s="4"/>
      <c r="CN66" s="4"/>
      <c r="CO66" s="4"/>
      <c r="CP66" s="4"/>
      <c r="CQ66" s="4"/>
      <c r="CR66" s="4"/>
      <c r="CS66" s="4"/>
      <c r="CT66" s="4"/>
      <c r="CU66" s="4"/>
      <c r="CV66" s="4"/>
      <c r="CW66" s="4"/>
      <c r="CX66" s="4"/>
      <c r="CY66" s="4"/>
      <c r="CZ66" s="4"/>
      <c r="DA66" s="4"/>
      <c r="DB66" s="4"/>
      <c r="DC66" s="4"/>
      <c r="DD66" s="4"/>
      <c r="DE66" s="4"/>
      <c r="DF66" s="4"/>
      <c r="DG66" s="4"/>
      <c r="DH66" s="4"/>
      <c r="DI66" s="4"/>
      <c r="DJ66" s="4"/>
      <c r="DK66" s="4"/>
      <c r="DL66" s="4"/>
      <c r="DM66" s="4"/>
      <c r="DN66" s="4"/>
      <c r="DO66" s="4"/>
      <c r="DP66" s="4"/>
      <c r="DQ66" s="4"/>
      <c r="DR66" s="4"/>
      <c r="DS66" s="4"/>
      <c r="DT66" s="4"/>
      <c r="DU66" s="4"/>
      <c r="DV66" s="4"/>
      <c r="DW66" s="4"/>
    </row>
    <row r="67" spans="2:127" x14ac:dyDescent="0.2">
      <c r="B67" s="2" t="s">
        <v>87</v>
      </c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>
        <v>-159</v>
      </c>
      <c r="Q67" s="4">
        <v>41</v>
      </c>
      <c r="R67" s="4">
        <v>-34</v>
      </c>
      <c r="S67" s="4">
        <v>-349</v>
      </c>
      <c r="T67" s="4">
        <v>-106</v>
      </c>
      <c r="U67" s="4">
        <v>-80</v>
      </c>
      <c r="V67" s="4">
        <v>-270</v>
      </c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/>
      <c r="BQ67" s="4"/>
      <c r="BR67" s="4"/>
      <c r="BS67" s="4"/>
      <c r="BT67" s="4"/>
      <c r="BU67" s="4"/>
      <c r="BV67" s="4"/>
      <c r="BW67" s="4"/>
      <c r="BX67" s="4"/>
      <c r="BY67" s="4"/>
      <c r="BZ67" s="4"/>
      <c r="CA67" s="4"/>
      <c r="CB67" s="4"/>
      <c r="CC67" s="4"/>
      <c r="CD67" s="4"/>
      <c r="CE67" s="4"/>
      <c r="CF67" s="4"/>
      <c r="CG67" s="4"/>
      <c r="CH67" s="4"/>
      <c r="CI67" s="4"/>
      <c r="CJ67" s="4"/>
      <c r="CK67" s="4"/>
      <c r="CL67" s="4"/>
      <c r="CM67" s="4"/>
      <c r="CN67" s="4"/>
      <c r="CO67" s="4"/>
      <c r="CP67" s="4"/>
      <c r="CQ67" s="4"/>
      <c r="CR67" s="4"/>
      <c r="CS67" s="4"/>
      <c r="CT67" s="4"/>
      <c r="CU67" s="4"/>
      <c r="CV67" s="4"/>
      <c r="CW67" s="4"/>
      <c r="CX67" s="4"/>
      <c r="CY67" s="4"/>
      <c r="CZ67" s="4"/>
      <c r="DA67" s="4"/>
      <c r="DB67" s="4"/>
      <c r="DC67" s="4"/>
      <c r="DD67" s="4"/>
      <c r="DE67" s="4"/>
      <c r="DF67" s="4"/>
      <c r="DG67" s="4"/>
      <c r="DH67" s="4"/>
      <c r="DI67" s="4"/>
      <c r="DJ67" s="4"/>
      <c r="DK67" s="4"/>
      <c r="DL67" s="4"/>
      <c r="DM67" s="4"/>
      <c r="DN67" s="4"/>
      <c r="DO67" s="4"/>
      <c r="DP67" s="4"/>
      <c r="DQ67" s="4"/>
      <c r="DR67" s="4"/>
      <c r="DS67" s="4"/>
      <c r="DT67" s="4"/>
      <c r="DU67" s="4"/>
      <c r="DV67" s="4"/>
      <c r="DW67" s="4"/>
    </row>
    <row r="68" spans="2:127" x14ac:dyDescent="0.2">
      <c r="B68" s="2" t="s">
        <v>88</v>
      </c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>
        <f>221+157</f>
        <v>378</v>
      </c>
      <c r="Q68" s="4">
        <f>113+348</f>
        <v>461</v>
      </c>
      <c r="R68" s="4">
        <f>-17+178</f>
        <v>161</v>
      </c>
      <c r="S68" s="4">
        <f>1436-12</f>
        <v>1424</v>
      </c>
      <c r="T68" s="4">
        <v>210</v>
      </c>
      <c r="U68" s="4">
        <v>51</v>
      </c>
      <c r="V68" s="4">
        <v>373</v>
      </c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4"/>
      <c r="BY68" s="4"/>
      <c r="BZ68" s="4"/>
      <c r="CA68" s="4"/>
      <c r="CB68" s="4"/>
      <c r="CC68" s="4"/>
      <c r="CD68" s="4"/>
      <c r="CE68" s="4"/>
      <c r="CF68" s="4"/>
      <c r="CG68" s="4"/>
      <c r="CH68" s="4"/>
      <c r="CI68" s="4"/>
      <c r="CJ68" s="4"/>
      <c r="CK68" s="4"/>
      <c r="CL68" s="4"/>
      <c r="CM68" s="4"/>
      <c r="CN68" s="4"/>
      <c r="CO68" s="4"/>
      <c r="CP68" s="4"/>
      <c r="CQ68" s="4"/>
      <c r="CR68" s="4"/>
      <c r="CS68" s="4"/>
      <c r="CT68" s="4"/>
      <c r="CU68" s="4"/>
      <c r="CV68" s="4"/>
      <c r="CW68" s="4"/>
      <c r="CX68" s="4"/>
      <c r="CY68" s="4"/>
      <c r="CZ68" s="4"/>
      <c r="DA68" s="4"/>
      <c r="DB68" s="4"/>
      <c r="DC68" s="4"/>
      <c r="DD68" s="4"/>
      <c r="DE68" s="4"/>
      <c r="DF68" s="4"/>
      <c r="DG68" s="4"/>
      <c r="DH68" s="4"/>
      <c r="DI68" s="4"/>
      <c r="DJ68" s="4"/>
      <c r="DK68" s="4"/>
      <c r="DL68" s="4"/>
      <c r="DM68" s="4"/>
      <c r="DN68" s="4"/>
      <c r="DO68" s="4"/>
      <c r="DP68" s="4"/>
      <c r="DQ68" s="4"/>
      <c r="DR68" s="4"/>
      <c r="DS68" s="4"/>
      <c r="DT68" s="4"/>
      <c r="DU68" s="4"/>
      <c r="DV68" s="4"/>
      <c r="DW68" s="4"/>
    </row>
    <row r="69" spans="2:127" x14ac:dyDescent="0.2">
      <c r="B69" s="2" t="s">
        <v>90</v>
      </c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>
        <f>1417+53</f>
        <v>1470</v>
      </c>
      <c r="Q69" s="4">
        <f>7300+123</f>
        <v>7423</v>
      </c>
      <c r="R69" s="4">
        <v>-946</v>
      </c>
      <c r="S69" s="4">
        <v>3544</v>
      </c>
      <c r="T69" s="4">
        <v>4300</v>
      </c>
      <c r="U69" s="4">
        <v>5081</v>
      </c>
      <c r="V69" s="4">
        <v>323</v>
      </c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  <c r="BQ69" s="4"/>
      <c r="BR69" s="4"/>
      <c r="BS69" s="4"/>
      <c r="BT69" s="4"/>
      <c r="BU69" s="4"/>
      <c r="BV69" s="4"/>
      <c r="BW69" s="4"/>
      <c r="BX69" s="4"/>
      <c r="BY69" s="4"/>
      <c r="BZ69" s="4"/>
      <c r="CA69" s="4"/>
      <c r="CB69" s="4"/>
      <c r="CC69" s="4"/>
      <c r="CD69" s="4"/>
      <c r="CE69" s="4"/>
      <c r="CF69" s="4"/>
      <c r="CG69" s="4"/>
      <c r="CH69" s="4"/>
      <c r="CI69" s="4"/>
      <c r="CJ69" s="4"/>
      <c r="CK69" s="4"/>
      <c r="CL69" s="4"/>
      <c r="CM69" s="4"/>
      <c r="CN69" s="4"/>
      <c r="CO69" s="4"/>
      <c r="CP69" s="4"/>
      <c r="CQ69" s="4"/>
      <c r="CR69" s="4"/>
      <c r="CS69" s="4"/>
      <c r="CT69" s="4"/>
      <c r="CU69" s="4"/>
      <c r="CV69" s="4"/>
      <c r="CW69" s="4"/>
      <c r="CX69" s="4"/>
      <c r="CY69" s="4"/>
      <c r="CZ69" s="4"/>
      <c r="DA69" s="4"/>
      <c r="DB69" s="4"/>
      <c r="DC69" s="4"/>
      <c r="DD69" s="4"/>
      <c r="DE69" s="4"/>
      <c r="DF69" s="4"/>
      <c r="DG69" s="4"/>
      <c r="DH69" s="4"/>
      <c r="DI69" s="4"/>
      <c r="DJ69" s="4"/>
      <c r="DK69" s="4"/>
      <c r="DL69" s="4"/>
      <c r="DM69" s="4"/>
      <c r="DN69" s="4"/>
      <c r="DO69" s="4"/>
      <c r="DP69" s="4"/>
      <c r="DQ69" s="4"/>
      <c r="DR69" s="4"/>
      <c r="DS69" s="4"/>
      <c r="DT69" s="4"/>
      <c r="DU69" s="4"/>
      <c r="DV69" s="4"/>
      <c r="DW69" s="4"/>
    </row>
    <row r="70" spans="2:127" x14ac:dyDescent="0.2">
      <c r="B70" s="2" t="s">
        <v>91</v>
      </c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>
        <v>-634</v>
      </c>
      <c r="Q70" s="4">
        <v>1239</v>
      </c>
      <c r="R70" s="4">
        <v>-527</v>
      </c>
      <c r="S70" s="4">
        <v>941</v>
      </c>
      <c r="T70" s="4">
        <v>886</v>
      </c>
      <c r="U70" s="4">
        <v>624</v>
      </c>
      <c r="V70" s="4">
        <v>2805</v>
      </c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  <c r="BU70" s="4"/>
      <c r="BV70" s="4"/>
      <c r="BW70" s="4"/>
      <c r="BX70" s="4"/>
      <c r="BY70" s="4"/>
      <c r="BZ70" s="4"/>
      <c r="CA70" s="4"/>
      <c r="CB70" s="4"/>
      <c r="CC70" s="4"/>
      <c r="CD70" s="4"/>
      <c r="CE70" s="4"/>
      <c r="CF70" s="4"/>
      <c r="CG70" s="4"/>
      <c r="CH70" s="4"/>
      <c r="CI70" s="4"/>
      <c r="CJ70" s="4"/>
      <c r="CK70" s="4"/>
      <c r="CL70" s="4"/>
      <c r="CM70" s="4"/>
      <c r="CN70" s="4"/>
      <c r="CO70" s="4"/>
      <c r="CP70" s="4"/>
      <c r="CQ70" s="4"/>
      <c r="CR70" s="4"/>
      <c r="CS70" s="4"/>
      <c r="CT70" s="4"/>
      <c r="CU70" s="4"/>
      <c r="CV70" s="4"/>
      <c r="CW70" s="4"/>
      <c r="CX70" s="4"/>
      <c r="CY70" s="4"/>
      <c r="CZ70" s="4"/>
      <c r="DA70" s="4"/>
      <c r="DB70" s="4"/>
      <c r="DC70" s="4"/>
      <c r="DD70" s="4"/>
      <c r="DE70" s="4"/>
      <c r="DF70" s="4"/>
      <c r="DG70" s="4"/>
      <c r="DH70" s="4"/>
      <c r="DI70" s="4"/>
      <c r="DJ70" s="4"/>
      <c r="DK70" s="4"/>
      <c r="DL70" s="4"/>
      <c r="DM70" s="4"/>
      <c r="DN70" s="4"/>
      <c r="DO70" s="4"/>
      <c r="DP70" s="4"/>
      <c r="DQ70" s="4"/>
      <c r="DR70" s="4"/>
      <c r="DS70" s="4"/>
      <c r="DT70" s="4"/>
      <c r="DU70" s="4"/>
      <c r="DV70" s="4"/>
      <c r="DW70" s="4"/>
    </row>
    <row r="71" spans="2:127" x14ac:dyDescent="0.2">
      <c r="B71" s="2" t="s">
        <v>92</v>
      </c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>
        <f t="shared" ref="P71:T71" si="43">+SUM(P65:P70)</f>
        <v>-1527</v>
      </c>
      <c r="Q71" s="4">
        <f t="shared" si="43"/>
        <v>7250</v>
      </c>
      <c r="R71" s="4">
        <f t="shared" si="43"/>
        <v>-2723</v>
      </c>
      <c r="S71" s="4">
        <f t="shared" si="43"/>
        <v>700</v>
      </c>
      <c r="T71" s="4">
        <f t="shared" si="43"/>
        <v>5683</v>
      </c>
      <c r="U71" s="4">
        <f>+SUM(U65:U70)</f>
        <v>3836</v>
      </c>
      <c r="V71" s="4">
        <f>+SUM(V65:V70)</f>
        <v>1048</v>
      </c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4"/>
      <c r="BU71" s="4"/>
      <c r="BV71" s="4"/>
      <c r="BW71" s="4"/>
      <c r="BX71" s="4"/>
      <c r="BY71" s="4"/>
      <c r="BZ71" s="4"/>
      <c r="CA71" s="4"/>
      <c r="CB71" s="4"/>
      <c r="CC71" s="4"/>
      <c r="CD71" s="4"/>
      <c r="CE71" s="4"/>
      <c r="CF71" s="4"/>
      <c r="CG71" s="4"/>
      <c r="CH71" s="4"/>
      <c r="CI71" s="4"/>
      <c r="CJ71" s="4"/>
      <c r="CK71" s="4"/>
      <c r="CL71" s="4"/>
      <c r="CM71" s="4"/>
      <c r="CN71" s="4"/>
      <c r="CO71" s="4"/>
      <c r="CP71" s="4"/>
      <c r="CQ71" s="4"/>
      <c r="CR71" s="4"/>
      <c r="CS71" s="4"/>
      <c r="CT71" s="4"/>
      <c r="CU71" s="4"/>
      <c r="CV71" s="4"/>
      <c r="CW71" s="4"/>
      <c r="CX71" s="4"/>
      <c r="CY71" s="4"/>
      <c r="CZ71" s="4"/>
      <c r="DA71" s="4"/>
      <c r="DB71" s="4"/>
      <c r="DC71" s="4"/>
      <c r="DD71" s="4"/>
      <c r="DE71" s="4"/>
      <c r="DF71" s="4"/>
      <c r="DG71" s="4"/>
      <c r="DH71" s="4"/>
      <c r="DI71" s="4"/>
      <c r="DJ71" s="4"/>
      <c r="DK71" s="4"/>
      <c r="DL71" s="4"/>
      <c r="DM71" s="4"/>
      <c r="DN71" s="4"/>
      <c r="DO71" s="4"/>
      <c r="DP71" s="4"/>
      <c r="DQ71" s="4"/>
      <c r="DR71" s="4"/>
      <c r="DS71" s="4"/>
      <c r="DT71" s="4"/>
      <c r="DU71" s="4"/>
      <c r="DV71" s="4"/>
      <c r="DW71" s="4"/>
    </row>
    <row r="72" spans="2:127" x14ac:dyDescent="0.2">
      <c r="B72" s="1" t="s">
        <v>93</v>
      </c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13">
        <f t="shared" ref="P72:U72" si="44">+P58+SUM(P59:P64)+P71</f>
        <v>29274</v>
      </c>
      <c r="Q72" s="13">
        <f t="shared" si="44"/>
        <v>36314</v>
      </c>
      <c r="R72" s="13">
        <f t="shared" si="44"/>
        <v>38747</v>
      </c>
      <c r="S72" s="13">
        <f t="shared" si="44"/>
        <v>57683</v>
      </c>
      <c r="T72" s="13">
        <f t="shared" si="44"/>
        <v>50475</v>
      </c>
      <c r="U72" s="13">
        <f t="shared" si="44"/>
        <v>71113</v>
      </c>
      <c r="V72" s="13">
        <f>+V58+SUM(V59:V64)+V71</f>
        <v>91328</v>
      </c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4"/>
      <c r="BU72" s="4"/>
      <c r="BV72" s="4"/>
      <c r="BW72" s="4"/>
      <c r="BX72" s="4"/>
      <c r="BY72" s="4"/>
      <c r="BZ72" s="4"/>
      <c r="CA72" s="4"/>
      <c r="CB72" s="4"/>
      <c r="CC72" s="4"/>
      <c r="CD72" s="4"/>
      <c r="CE72" s="4"/>
      <c r="CF72" s="4"/>
      <c r="CG72" s="4"/>
      <c r="CH72" s="4"/>
      <c r="CI72" s="4"/>
      <c r="CJ72" s="4"/>
      <c r="CK72" s="4"/>
      <c r="CL72" s="4"/>
      <c r="CM72" s="4"/>
      <c r="CN72" s="4"/>
      <c r="CO72" s="4"/>
      <c r="CP72" s="4"/>
      <c r="CQ72" s="4"/>
      <c r="CR72" s="4"/>
      <c r="CS72" s="4"/>
      <c r="CT72" s="4"/>
      <c r="CU72" s="4"/>
      <c r="CV72" s="4"/>
      <c r="CW72" s="4"/>
      <c r="CX72" s="4"/>
      <c r="CY72" s="4"/>
      <c r="CZ72" s="4"/>
      <c r="DA72" s="4"/>
      <c r="DB72" s="4"/>
      <c r="DC72" s="4"/>
      <c r="DD72" s="4"/>
      <c r="DE72" s="4"/>
      <c r="DF72" s="4"/>
      <c r="DG72" s="4"/>
      <c r="DH72" s="4"/>
      <c r="DI72" s="4"/>
      <c r="DJ72" s="4"/>
      <c r="DK72" s="4"/>
      <c r="DL72" s="4"/>
      <c r="DM72" s="4"/>
      <c r="DN72" s="4"/>
      <c r="DO72" s="4"/>
      <c r="DP72" s="4"/>
      <c r="DQ72" s="4"/>
      <c r="DR72" s="4"/>
      <c r="DS72" s="4"/>
      <c r="DT72" s="4"/>
      <c r="DU72" s="4"/>
      <c r="DV72" s="4"/>
      <c r="DW72" s="4"/>
    </row>
    <row r="73" spans="2:127" x14ac:dyDescent="0.2">
      <c r="B73" s="2" t="s">
        <v>95</v>
      </c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>
        <v>-13915</v>
      </c>
      <c r="Q73" s="4">
        <v>-15102</v>
      </c>
      <c r="R73" s="4">
        <f>-15163+48</f>
        <v>-15115</v>
      </c>
      <c r="S73" s="4">
        <f>-18690+123</f>
        <v>-18567</v>
      </c>
      <c r="T73" s="4">
        <v>-31186</v>
      </c>
      <c r="U73" s="4">
        <v>-27045</v>
      </c>
      <c r="V73" s="4">
        <v>-37256</v>
      </c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  <c r="BP73" s="4"/>
      <c r="BQ73" s="4"/>
      <c r="BR73" s="4"/>
      <c r="BS73" s="4"/>
      <c r="BT73" s="4"/>
      <c r="BU73" s="4"/>
      <c r="BV73" s="4"/>
      <c r="BW73" s="4"/>
      <c r="BX73" s="4"/>
      <c r="BY73" s="4"/>
      <c r="BZ73" s="4"/>
      <c r="CA73" s="4"/>
      <c r="CB73" s="4"/>
      <c r="CC73" s="4"/>
      <c r="CD73" s="4"/>
      <c r="CE73" s="4"/>
      <c r="CF73" s="4"/>
      <c r="CG73" s="4"/>
      <c r="CH73" s="4"/>
      <c r="CI73" s="4"/>
      <c r="CJ73" s="4"/>
      <c r="CK73" s="4"/>
      <c r="CL73" s="4"/>
      <c r="CM73" s="4"/>
      <c r="CN73" s="4"/>
      <c r="CO73" s="4"/>
      <c r="CP73" s="4"/>
      <c r="CQ73" s="4"/>
      <c r="CR73" s="4"/>
      <c r="CS73" s="4"/>
      <c r="CT73" s="4"/>
      <c r="CU73" s="4"/>
      <c r="CV73" s="4"/>
      <c r="CW73" s="4"/>
      <c r="CX73" s="4"/>
      <c r="CY73" s="4"/>
      <c r="CZ73" s="4"/>
      <c r="DA73" s="4"/>
      <c r="DB73" s="4"/>
      <c r="DC73" s="4"/>
      <c r="DD73" s="4"/>
      <c r="DE73" s="4"/>
      <c r="DF73" s="4"/>
      <c r="DG73" s="4"/>
      <c r="DH73" s="4"/>
      <c r="DI73" s="4"/>
      <c r="DJ73" s="4"/>
      <c r="DK73" s="4"/>
      <c r="DL73" s="4"/>
      <c r="DM73" s="4"/>
      <c r="DN73" s="4"/>
      <c r="DO73" s="4"/>
      <c r="DP73" s="4"/>
      <c r="DQ73" s="4"/>
      <c r="DR73" s="4"/>
      <c r="DS73" s="4"/>
      <c r="DT73" s="4"/>
      <c r="DU73" s="4"/>
      <c r="DV73" s="4"/>
      <c r="DW73" s="4"/>
    </row>
    <row r="74" spans="2:127" x14ac:dyDescent="0.2">
      <c r="B74" s="2" t="s">
        <v>96</v>
      </c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>
        <v>-14656</v>
      </c>
      <c r="Q74" s="4">
        <v>-23910</v>
      </c>
      <c r="R74" s="4">
        <v>-33930</v>
      </c>
      <c r="S74" s="4">
        <v>-30407</v>
      </c>
      <c r="T74" s="4">
        <v>-9626</v>
      </c>
      <c r="U74" s="4">
        <v>-2982</v>
      </c>
      <c r="V74" s="4">
        <v>-25542</v>
      </c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  <c r="BU74" s="4"/>
      <c r="BV74" s="4"/>
      <c r="BW74" s="4"/>
      <c r="BX74" s="4"/>
      <c r="BY74" s="4"/>
      <c r="BZ74" s="4"/>
      <c r="CA74" s="4"/>
      <c r="CB74" s="4"/>
      <c r="CC74" s="4"/>
      <c r="CD74" s="4"/>
      <c r="CE74" s="4"/>
      <c r="CF74" s="4"/>
      <c r="CG74" s="4"/>
      <c r="CH74" s="4"/>
      <c r="CI74" s="4"/>
      <c r="CJ74" s="4"/>
      <c r="CK74" s="4"/>
      <c r="CL74" s="4"/>
      <c r="CM74" s="4"/>
      <c r="CN74" s="4"/>
      <c r="CO74" s="4"/>
      <c r="CP74" s="4"/>
      <c r="CQ74" s="4"/>
      <c r="CR74" s="4"/>
      <c r="CS74" s="4"/>
      <c r="CT74" s="4"/>
      <c r="CU74" s="4"/>
      <c r="CV74" s="4"/>
      <c r="CW74" s="4"/>
      <c r="CX74" s="4"/>
      <c r="CY74" s="4"/>
      <c r="CZ74" s="4"/>
      <c r="DA74" s="4"/>
      <c r="DB74" s="4"/>
      <c r="DC74" s="4"/>
      <c r="DD74" s="4"/>
      <c r="DE74" s="4"/>
      <c r="DF74" s="4"/>
      <c r="DG74" s="4"/>
      <c r="DH74" s="4"/>
      <c r="DI74" s="4"/>
      <c r="DJ74" s="4"/>
      <c r="DK74" s="4"/>
      <c r="DL74" s="4"/>
      <c r="DM74" s="4"/>
      <c r="DN74" s="4"/>
      <c r="DO74" s="4"/>
      <c r="DP74" s="4"/>
      <c r="DQ74" s="4"/>
      <c r="DR74" s="4"/>
      <c r="DS74" s="4"/>
      <c r="DT74" s="4"/>
      <c r="DU74" s="4"/>
      <c r="DV74" s="4"/>
      <c r="DW74" s="4"/>
    </row>
    <row r="75" spans="2:127" x14ac:dyDescent="0.2">
      <c r="B75" s="2" t="s">
        <v>97</v>
      </c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>
        <f>12358+4772</f>
        <v>17130</v>
      </c>
      <c r="Q75" s="4">
        <f>9565+10152</f>
        <v>19717</v>
      </c>
      <c r="R75" s="4">
        <f>11787+13984</f>
        <v>25771</v>
      </c>
      <c r="S75" s="4">
        <f>31671+10915</f>
        <v>42586</v>
      </c>
      <c r="T75" s="4">
        <v>13158</v>
      </c>
      <c r="U75" s="4">
        <v>6184</v>
      </c>
      <c r="V75" s="4">
        <v>15789</v>
      </c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  <c r="BQ75" s="4"/>
      <c r="BR75" s="4"/>
      <c r="BS75" s="4"/>
      <c r="BT75" s="4"/>
      <c r="BU75" s="4"/>
      <c r="BV75" s="4"/>
      <c r="BW75" s="4"/>
      <c r="BX75" s="4"/>
      <c r="BY75" s="4"/>
      <c r="BZ75" s="4"/>
      <c r="CA75" s="4"/>
      <c r="CB75" s="4"/>
      <c r="CC75" s="4"/>
      <c r="CD75" s="4"/>
      <c r="CE75" s="4"/>
      <c r="CF75" s="4"/>
      <c r="CG75" s="4"/>
      <c r="CH75" s="4"/>
      <c r="CI75" s="4"/>
      <c r="CJ75" s="4"/>
      <c r="CK75" s="4"/>
      <c r="CL75" s="4"/>
      <c r="CM75" s="4"/>
      <c r="CN75" s="4"/>
      <c r="CO75" s="4"/>
      <c r="CP75" s="4"/>
      <c r="CQ75" s="4"/>
      <c r="CR75" s="4"/>
      <c r="CS75" s="4"/>
      <c r="CT75" s="4"/>
      <c r="CU75" s="4"/>
      <c r="CV75" s="4"/>
      <c r="CW75" s="4"/>
      <c r="CX75" s="4"/>
      <c r="CY75" s="4"/>
      <c r="CZ75" s="4"/>
      <c r="DA75" s="4"/>
      <c r="DB75" s="4"/>
      <c r="DC75" s="4"/>
      <c r="DD75" s="4"/>
      <c r="DE75" s="4"/>
      <c r="DF75" s="4"/>
      <c r="DG75" s="4"/>
      <c r="DH75" s="4"/>
      <c r="DI75" s="4"/>
      <c r="DJ75" s="4"/>
      <c r="DK75" s="4"/>
      <c r="DL75" s="4"/>
      <c r="DM75" s="4"/>
      <c r="DN75" s="4"/>
      <c r="DO75" s="4"/>
      <c r="DP75" s="4"/>
      <c r="DQ75" s="4"/>
      <c r="DR75" s="4"/>
      <c r="DS75" s="4"/>
      <c r="DT75" s="4"/>
      <c r="DU75" s="4"/>
      <c r="DV75" s="4"/>
      <c r="DW75" s="4"/>
    </row>
    <row r="76" spans="2:127" x14ac:dyDescent="0.2">
      <c r="B76" s="2" t="s">
        <v>98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>
        <v>-137</v>
      </c>
      <c r="Q76" s="4">
        <v>-508</v>
      </c>
      <c r="R76" s="4">
        <f>-6361-388</f>
        <v>-6749</v>
      </c>
      <c r="S76" s="4">
        <f>-47-851</f>
        <v>-898</v>
      </c>
      <c r="T76" s="4">
        <v>-1312</v>
      </c>
      <c r="U76" s="4">
        <v>-629</v>
      </c>
      <c r="V76" s="4">
        <v>-270</v>
      </c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4"/>
      <c r="BW76" s="4"/>
      <c r="BX76" s="4"/>
      <c r="BY76" s="4"/>
      <c r="BZ76" s="4"/>
      <c r="CA76" s="4"/>
      <c r="CB76" s="4"/>
      <c r="CC76" s="4"/>
      <c r="CD76" s="4"/>
      <c r="CE76" s="4"/>
      <c r="CF76" s="4"/>
      <c r="CG76" s="4"/>
      <c r="CH76" s="4"/>
      <c r="CI76" s="4"/>
      <c r="CJ76" s="4"/>
      <c r="CK76" s="4"/>
      <c r="CL76" s="4"/>
      <c r="CM76" s="4"/>
      <c r="CN76" s="4"/>
      <c r="CO76" s="4"/>
      <c r="CP76" s="4"/>
      <c r="CQ76" s="4"/>
      <c r="CR76" s="4"/>
      <c r="CS76" s="4"/>
      <c r="CT76" s="4"/>
      <c r="CU76" s="4"/>
      <c r="CV76" s="4"/>
      <c r="CW76" s="4"/>
      <c r="CX76" s="4"/>
      <c r="CY76" s="4"/>
      <c r="CZ76" s="4"/>
      <c r="DA76" s="4"/>
      <c r="DB76" s="4"/>
      <c r="DC76" s="4"/>
      <c r="DD76" s="4"/>
      <c r="DE76" s="4"/>
      <c r="DF76" s="4"/>
      <c r="DG76" s="4"/>
      <c r="DH76" s="4"/>
      <c r="DI76" s="4"/>
      <c r="DJ76" s="4"/>
      <c r="DK76" s="4"/>
      <c r="DL76" s="4"/>
      <c r="DM76" s="4"/>
      <c r="DN76" s="4"/>
      <c r="DO76" s="4"/>
      <c r="DP76" s="4"/>
      <c r="DQ76" s="4"/>
      <c r="DR76" s="4"/>
      <c r="DS76" s="4"/>
      <c r="DT76" s="4"/>
      <c r="DU76" s="4"/>
      <c r="DV76" s="4"/>
      <c r="DW76" s="4"/>
    </row>
    <row r="77" spans="2:127" x14ac:dyDescent="0.2">
      <c r="B77" s="2" t="s">
        <v>37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>
        <v>-25</v>
      </c>
      <c r="Q77" s="4">
        <v>-61</v>
      </c>
      <c r="R77" s="4">
        <v>-36</v>
      </c>
      <c r="S77" s="4">
        <v>-284</v>
      </c>
      <c r="T77" s="4">
        <v>-4</v>
      </c>
      <c r="U77" s="4">
        <v>-23</v>
      </c>
      <c r="V77" s="4">
        <v>129</v>
      </c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4"/>
      <c r="BQ77" s="4"/>
      <c r="BR77" s="4"/>
      <c r="BS77" s="4"/>
      <c r="BT77" s="4"/>
      <c r="BU77" s="4"/>
      <c r="BV77" s="4"/>
      <c r="BW77" s="4"/>
      <c r="BX77" s="4"/>
      <c r="BY77" s="4"/>
      <c r="BZ77" s="4"/>
      <c r="CA77" s="4"/>
      <c r="CB77" s="4"/>
      <c r="CC77" s="4"/>
      <c r="CD77" s="4"/>
      <c r="CE77" s="4"/>
      <c r="CF77" s="4"/>
      <c r="CG77" s="4"/>
      <c r="CH77" s="4"/>
      <c r="CI77" s="4"/>
      <c r="CJ77" s="4"/>
      <c r="CK77" s="4"/>
      <c r="CL77" s="4"/>
      <c r="CM77" s="4"/>
      <c r="CN77" s="4"/>
      <c r="CO77" s="4"/>
      <c r="CP77" s="4"/>
      <c r="CQ77" s="4"/>
      <c r="CR77" s="4"/>
      <c r="CS77" s="4"/>
      <c r="CT77" s="4"/>
      <c r="CU77" s="4"/>
      <c r="CV77" s="4"/>
      <c r="CW77" s="4"/>
      <c r="CX77" s="4"/>
      <c r="CY77" s="4"/>
      <c r="CZ77" s="4"/>
      <c r="DA77" s="4"/>
      <c r="DB77" s="4"/>
      <c r="DC77" s="4"/>
      <c r="DD77" s="4"/>
      <c r="DE77" s="4"/>
      <c r="DF77" s="4"/>
      <c r="DG77" s="4"/>
      <c r="DH77" s="4"/>
      <c r="DI77" s="4"/>
      <c r="DJ77" s="4"/>
      <c r="DK77" s="4"/>
      <c r="DL77" s="4"/>
      <c r="DM77" s="4"/>
      <c r="DN77" s="4"/>
      <c r="DO77" s="4"/>
      <c r="DP77" s="4"/>
      <c r="DQ77" s="4"/>
      <c r="DR77" s="4"/>
      <c r="DS77" s="4"/>
      <c r="DT77" s="4"/>
      <c r="DU77" s="4"/>
      <c r="DV77" s="4"/>
      <c r="DW77" s="4"/>
    </row>
    <row r="78" spans="2:127" x14ac:dyDescent="0.2">
      <c r="B78" s="1" t="s">
        <v>94</v>
      </c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13">
        <f t="shared" ref="P78:U78" si="45">+SUM(P73:P77)</f>
        <v>-11603</v>
      </c>
      <c r="Q78" s="13">
        <f t="shared" si="45"/>
        <v>-19864</v>
      </c>
      <c r="R78" s="13">
        <f t="shared" si="45"/>
        <v>-30059</v>
      </c>
      <c r="S78" s="13">
        <f t="shared" si="45"/>
        <v>-7570</v>
      </c>
      <c r="T78" s="13">
        <f t="shared" si="45"/>
        <v>-28970</v>
      </c>
      <c r="U78" s="13">
        <f t="shared" si="45"/>
        <v>-24495</v>
      </c>
      <c r="V78" s="13">
        <f>+SUM(V73:V77)</f>
        <v>-47150</v>
      </c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  <c r="BR78" s="4"/>
      <c r="BS78" s="4"/>
      <c r="BT78" s="4"/>
      <c r="BU78" s="4"/>
      <c r="BV78" s="4"/>
      <c r="BW78" s="4"/>
      <c r="BX78" s="4"/>
      <c r="BY78" s="4"/>
      <c r="BZ78" s="4"/>
      <c r="CA78" s="4"/>
      <c r="CB78" s="4"/>
      <c r="CC78" s="4"/>
      <c r="CD78" s="4"/>
      <c r="CE78" s="4"/>
      <c r="CF78" s="4"/>
      <c r="CG78" s="4"/>
      <c r="CH78" s="4"/>
      <c r="CI78" s="4"/>
      <c r="CJ78" s="4"/>
      <c r="CK78" s="4"/>
      <c r="CL78" s="4"/>
      <c r="CM78" s="4"/>
      <c r="CN78" s="4"/>
      <c r="CO78" s="4"/>
      <c r="CP78" s="4"/>
      <c r="CQ78" s="4"/>
      <c r="CR78" s="4"/>
      <c r="CS78" s="4"/>
      <c r="CT78" s="4"/>
      <c r="CU78" s="4"/>
      <c r="CV78" s="4"/>
      <c r="CW78" s="4"/>
      <c r="CX78" s="4"/>
      <c r="CY78" s="4"/>
      <c r="CZ78" s="4"/>
      <c r="DA78" s="4"/>
      <c r="DB78" s="4"/>
      <c r="DC78" s="4"/>
      <c r="DD78" s="4"/>
      <c r="DE78" s="4"/>
      <c r="DF78" s="4"/>
      <c r="DG78" s="4"/>
      <c r="DH78" s="4"/>
      <c r="DI78" s="4"/>
      <c r="DJ78" s="4"/>
      <c r="DK78" s="4"/>
      <c r="DL78" s="4"/>
      <c r="DM78" s="4"/>
      <c r="DN78" s="4"/>
      <c r="DO78" s="4"/>
      <c r="DP78" s="4"/>
      <c r="DQ78" s="4"/>
      <c r="DR78" s="4"/>
      <c r="DS78" s="4"/>
      <c r="DT78" s="4"/>
      <c r="DU78" s="4"/>
      <c r="DV78" s="4"/>
      <c r="DW78" s="4"/>
    </row>
    <row r="79" spans="2:127" x14ac:dyDescent="0.2">
      <c r="B79" s="2" t="s">
        <v>104</v>
      </c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>
        <v>-3208</v>
      </c>
      <c r="Q79" s="4">
        <v>-2337</v>
      </c>
      <c r="R79" s="4">
        <v>-3564</v>
      </c>
      <c r="S79" s="4">
        <v>-5515</v>
      </c>
      <c r="T79" s="4">
        <v>-3595</v>
      </c>
      <c r="U79" s="4">
        <v>-7012</v>
      </c>
      <c r="V79" s="4">
        <v>-13770</v>
      </c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4"/>
      <c r="BQ79" s="4"/>
      <c r="BR79" s="4"/>
      <c r="BS79" s="4"/>
      <c r="BT79" s="4"/>
      <c r="BU79" s="4"/>
      <c r="BV79" s="4"/>
      <c r="BW79" s="4"/>
      <c r="BX79" s="4"/>
      <c r="BY79" s="4"/>
      <c r="BZ79" s="4"/>
      <c r="CA79" s="4"/>
      <c r="CB79" s="4"/>
      <c r="CC79" s="4"/>
      <c r="CD79" s="4"/>
      <c r="CE79" s="4"/>
      <c r="CF79" s="4"/>
      <c r="CG79" s="4"/>
      <c r="CH79" s="4"/>
      <c r="CI79" s="4"/>
      <c r="CJ79" s="4"/>
      <c r="CK79" s="4"/>
      <c r="CL79" s="4"/>
      <c r="CM79" s="4"/>
      <c r="CN79" s="4"/>
      <c r="CO79" s="4"/>
      <c r="CP79" s="4"/>
      <c r="CQ79" s="4"/>
      <c r="CR79" s="4"/>
      <c r="CS79" s="4"/>
      <c r="CT79" s="4"/>
      <c r="CU79" s="4"/>
      <c r="CV79" s="4"/>
      <c r="CW79" s="4"/>
      <c r="CX79" s="4"/>
      <c r="CY79" s="4"/>
      <c r="CZ79" s="4"/>
      <c r="DA79" s="4"/>
      <c r="DB79" s="4"/>
      <c r="DC79" s="4"/>
      <c r="DD79" s="4"/>
      <c r="DE79" s="4"/>
      <c r="DF79" s="4"/>
      <c r="DG79" s="4"/>
      <c r="DH79" s="4"/>
      <c r="DI79" s="4"/>
      <c r="DJ79" s="4"/>
      <c r="DK79" s="4"/>
      <c r="DL79" s="4"/>
      <c r="DM79" s="4"/>
      <c r="DN79" s="4"/>
      <c r="DO79" s="4"/>
      <c r="DP79" s="4"/>
      <c r="DQ79" s="4"/>
      <c r="DR79" s="4"/>
      <c r="DS79" s="4"/>
      <c r="DT79" s="4"/>
      <c r="DU79" s="4"/>
      <c r="DV79" s="4"/>
      <c r="DW79" s="4"/>
    </row>
    <row r="80" spans="2:127" x14ac:dyDescent="0.2">
      <c r="B80" s="2" t="s">
        <v>105</v>
      </c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>
        <v>-12879</v>
      </c>
      <c r="Q80" s="4">
        <v>-4202</v>
      </c>
      <c r="R80" s="4">
        <v>-6272</v>
      </c>
      <c r="S80" s="4">
        <f>-44537</f>
        <v>-44537</v>
      </c>
      <c r="T80" s="4">
        <v>-27956</v>
      </c>
      <c r="U80" s="4">
        <v>-19774</v>
      </c>
      <c r="V80" s="4">
        <v>-30125</v>
      </c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/>
      <c r="BT80" s="4"/>
      <c r="BU80" s="4"/>
      <c r="BV80" s="4"/>
      <c r="BW80" s="4"/>
      <c r="BX80" s="4"/>
      <c r="BY80" s="4"/>
      <c r="BZ80" s="4"/>
      <c r="CA80" s="4"/>
      <c r="CB80" s="4"/>
      <c r="CC80" s="4"/>
      <c r="CD80" s="4"/>
      <c r="CE80" s="4"/>
      <c r="CF80" s="4"/>
      <c r="CG80" s="4"/>
      <c r="CH80" s="4"/>
      <c r="CI80" s="4"/>
      <c r="CJ80" s="4"/>
      <c r="CK80" s="4"/>
      <c r="CL80" s="4"/>
      <c r="CM80" s="4"/>
      <c r="CN80" s="4"/>
      <c r="CO80" s="4"/>
      <c r="CP80" s="4"/>
      <c r="CQ80" s="4"/>
      <c r="CR80" s="4"/>
      <c r="CS80" s="4"/>
      <c r="CT80" s="4"/>
      <c r="CU80" s="4"/>
      <c r="CV80" s="4"/>
      <c r="CW80" s="4"/>
      <c r="CX80" s="4"/>
      <c r="CY80" s="4"/>
      <c r="CZ80" s="4"/>
      <c r="DA80" s="4"/>
      <c r="DB80" s="4"/>
      <c r="DC80" s="4"/>
      <c r="DD80" s="4"/>
      <c r="DE80" s="4"/>
      <c r="DF80" s="4"/>
      <c r="DG80" s="4"/>
      <c r="DH80" s="4"/>
      <c r="DI80" s="4"/>
      <c r="DJ80" s="4"/>
      <c r="DK80" s="4"/>
      <c r="DL80" s="4"/>
      <c r="DM80" s="4"/>
      <c r="DN80" s="4"/>
      <c r="DO80" s="4"/>
      <c r="DP80" s="4"/>
      <c r="DQ80" s="4"/>
      <c r="DR80" s="4"/>
      <c r="DS80" s="4"/>
      <c r="DT80" s="4"/>
      <c r="DU80" s="4"/>
      <c r="DV80" s="4"/>
      <c r="DW80" s="4"/>
    </row>
    <row r="81" spans="2:127" x14ac:dyDescent="0.2">
      <c r="B81" s="2" t="s">
        <v>106</v>
      </c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-5072</v>
      </c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  <c r="BP81" s="4"/>
      <c r="BQ81" s="4"/>
      <c r="BR81" s="4"/>
      <c r="BS81" s="4"/>
      <c r="BT81" s="4"/>
      <c r="BU81" s="4"/>
      <c r="BV81" s="4"/>
      <c r="BW81" s="4"/>
      <c r="BX81" s="4"/>
      <c r="BY81" s="4"/>
      <c r="BZ81" s="4"/>
      <c r="CA81" s="4"/>
      <c r="CB81" s="4"/>
      <c r="CC81" s="4"/>
      <c r="CD81" s="4"/>
      <c r="CE81" s="4"/>
      <c r="CF81" s="4"/>
      <c r="CG81" s="4"/>
      <c r="CH81" s="4"/>
      <c r="CI81" s="4"/>
      <c r="CJ81" s="4"/>
      <c r="CK81" s="4"/>
      <c r="CL81" s="4"/>
      <c r="CM81" s="4"/>
      <c r="CN81" s="4"/>
      <c r="CO81" s="4"/>
      <c r="CP81" s="4"/>
      <c r="CQ81" s="4"/>
      <c r="CR81" s="4"/>
      <c r="CS81" s="4"/>
      <c r="CT81" s="4"/>
      <c r="CU81" s="4"/>
      <c r="CV81" s="4"/>
      <c r="CW81" s="4"/>
      <c r="CX81" s="4"/>
      <c r="CY81" s="4"/>
      <c r="CZ81" s="4"/>
      <c r="DA81" s="4"/>
      <c r="DB81" s="4"/>
      <c r="DC81" s="4"/>
      <c r="DD81" s="4"/>
      <c r="DE81" s="4"/>
      <c r="DF81" s="4"/>
      <c r="DG81" s="4"/>
      <c r="DH81" s="4"/>
      <c r="DI81" s="4"/>
      <c r="DJ81" s="4"/>
      <c r="DK81" s="4"/>
      <c r="DL81" s="4"/>
      <c r="DM81" s="4"/>
      <c r="DN81" s="4"/>
      <c r="DO81" s="4"/>
      <c r="DP81" s="4"/>
      <c r="DQ81" s="4"/>
      <c r="DR81" s="4"/>
      <c r="DS81" s="4"/>
      <c r="DT81" s="4"/>
      <c r="DU81" s="4"/>
      <c r="DV81" s="4"/>
      <c r="DW81" s="4"/>
    </row>
    <row r="82" spans="2:127" x14ac:dyDescent="0.2">
      <c r="B82" s="2" t="s">
        <v>107</v>
      </c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>
        <v>0</v>
      </c>
      <c r="Q82" s="4">
        <v>0</v>
      </c>
      <c r="R82" s="4">
        <v>0</v>
      </c>
      <c r="S82" s="4">
        <v>0</v>
      </c>
      <c r="T82" s="4">
        <v>9921</v>
      </c>
      <c r="U82" s="4">
        <v>8455</v>
      </c>
      <c r="V82" s="4">
        <v>10432</v>
      </c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  <c r="BQ82" s="4"/>
      <c r="BR82" s="4"/>
      <c r="BS82" s="4"/>
      <c r="BT82" s="4"/>
      <c r="BU82" s="4"/>
      <c r="BV82" s="4"/>
      <c r="BW82" s="4"/>
      <c r="BX82" s="4"/>
      <c r="BY82" s="4"/>
      <c r="BZ82" s="4"/>
      <c r="CA82" s="4"/>
      <c r="CB82" s="4"/>
      <c r="CC82" s="4"/>
      <c r="CD82" s="4"/>
      <c r="CE82" s="4"/>
      <c r="CF82" s="4"/>
      <c r="CG82" s="4"/>
      <c r="CH82" s="4"/>
      <c r="CI82" s="4"/>
      <c r="CJ82" s="4"/>
      <c r="CK82" s="4"/>
      <c r="CL82" s="4"/>
      <c r="CM82" s="4"/>
      <c r="CN82" s="4"/>
      <c r="CO82" s="4"/>
      <c r="CP82" s="4"/>
      <c r="CQ82" s="4"/>
      <c r="CR82" s="4"/>
      <c r="CS82" s="4"/>
      <c r="CT82" s="4"/>
      <c r="CU82" s="4"/>
      <c r="CV82" s="4"/>
      <c r="CW82" s="4"/>
      <c r="CX82" s="4"/>
      <c r="CY82" s="4"/>
      <c r="CZ82" s="4"/>
      <c r="DA82" s="4"/>
      <c r="DB82" s="4"/>
      <c r="DC82" s="4"/>
      <c r="DD82" s="4"/>
      <c r="DE82" s="4"/>
      <c r="DF82" s="4"/>
      <c r="DG82" s="4"/>
      <c r="DH82" s="4"/>
      <c r="DI82" s="4"/>
      <c r="DJ82" s="4"/>
      <c r="DK82" s="4"/>
      <c r="DL82" s="4"/>
      <c r="DM82" s="4"/>
      <c r="DN82" s="4"/>
      <c r="DO82" s="4"/>
      <c r="DP82" s="4"/>
      <c r="DQ82" s="4"/>
      <c r="DR82" s="4"/>
      <c r="DS82" s="4"/>
      <c r="DT82" s="4"/>
      <c r="DU82" s="4"/>
      <c r="DV82" s="4"/>
      <c r="DW82" s="4"/>
    </row>
    <row r="83" spans="2:127" x14ac:dyDescent="0.2">
      <c r="B83" s="2" t="s">
        <v>108</v>
      </c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>
        <v>0</v>
      </c>
      <c r="Q83" s="4">
        <v>-552</v>
      </c>
      <c r="R83" s="4">
        <v>-604</v>
      </c>
      <c r="S83" s="4">
        <v>-677</v>
      </c>
      <c r="T83" s="4">
        <v>-850</v>
      </c>
      <c r="U83" s="4">
        <v>-1058</v>
      </c>
      <c r="V83" s="4">
        <v>-1969</v>
      </c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  <c r="BP83" s="4"/>
      <c r="BQ83" s="4"/>
      <c r="BR83" s="4"/>
      <c r="BS83" s="4"/>
      <c r="BT83" s="4"/>
      <c r="BU83" s="4"/>
      <c r="BV83" s="4"/>
      <c r="BW83" s="4"/>
      <c r="BX83" s="4"/>
      <c r="BY83" s="4"/>
      <c r="BZ83" s="4"/>
      <c r="CA83" s="4"/>
      <c r="CB83" s="4"/>
      <c r="CC83" s="4"/>
      <c r="CD83" s="4"/>
      <c r="CE83" s="4"/>
      <c r="CF83" s="4"/>
      <c r="CG83" s="4"/>
      <c r="CH83" s="4"/>
      <c r="CI83" s="4"/>
      <c r="CJ83" s="4"/>
      <c r="CK83" s="4"/>
      <c r="CL83" s="4"/>
      <c r="CM83" s="4"/>
      <c r="CN83" s="4"/>
      <c r="CO83" s="4"/>
      <c r="CP83" s="4"/>
      <c r="CQ83" s="4"/>
      <c r="CR83" s="4"/>
      <c r="CS83" s="4"/>
      <c r="CT83" s="4"/>
      <c r="CU83" s="4"/>
      <c r="CV83" s="4"/>
      <c r="CW83" s="4"/>
      <c r="CX83" s="4"/>
      <c r="CY83" s="4"/>
      <c r="CZ83" s="4"/>
      <c r="DA83" s="4"/>
      <c r="DB83" s="4"/>
      <c r="DC83" s="4"/>
      <c r="DD83" s="4"/>
      <c r="DE83" s="4"/>
      <c r="DF83" s="4"/>
      <c r="DG83" s="4"/>
      <c r="DH83" s="4"/>
      <c r="DI83" s="4"/>
      <c r="DJ83" s="4"/>
      <c r="DK83" s="4"/>
      <c r="DL83" s="4"/>
      <c r="DM83" s="4"/>
      <c r="DN83" s="4"/>
      <c r="DO83" s="4"/>
      <c r="DP83" s="4"/>
      <c r="DQ83" s="4"/>
      <c r="DR83" s="4"/>
      <c r="DS83" s="4"/>
      <c r="DT83" s="4"/>
      <c r="DU83" s="4"/>
      <c r="DV83" s="4"/>
      <c r="DW83" s="4"/>
    </row>
    <row r="84" spans="2:127" x14ac:dyDescent="0.2">
      <c r="B84" s="2" t="s">
        <v>37</v>
      </c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>
        <f>500+15</f>
        <v>515</v>
      </c>
      <c r="Q84" s="4">
        <f>-223+15</f>
        <v>-208</v>
      </c>
      <c r="R84" s="4">
        <v>148</v>
      </c>
      <c r="S84" s="4">
        <v>1</v>
      </c>
      <c r="T84" s="4">
        <v>344</v>
      </c>
      <c r="U84" s="4">
        <v>-111</v>
      </c>
      <c r="V84" s="4">
        <v>-277</v>
      </c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  <c r="BQ84" s="4"/>
      <c r="BR84" s="4"/>
      <c r="BS84" s="4"/>
      <c r="BT84" s="4"/>
      <c r="BU84" s="4"/>
      <c r="BV84" s="4"/>
      <c r="BW84" s="4"/>
      <c r="BX84" s="4"/>
      <c r="BY84" s="4"/>
      <c r="BZ84" s="4"/>
      <c r="CA84" s="4"/>
      <c r="CB84" s="4"/>
      <c r="CC84" s="4"/>
      <c r="CD84" s="4"/>
      <c r="CE84" s="4"/>
      <c r="CF84" s="4"/>
      <c r="CG84" s="4"/>
      <c r="CH84" s="4"/>
      <c r="CI84" s="4"/>
      <c r="CJ84" s="4"/>
      <c r="CK84" s="4"/>
      <c r="CL84" s="4"/>
      <c r="CM84" s="4"/>
      <c r="CN84" s="4"/>
      <c r="CO84" s="4"/>
      <c r="CP84" s="4"/>
      <c r="CQ84" s="4"/>
      <c r="CR84" s="4"/>
      <c r="CS84" s="4"/>
      <c r="CT84" s="4"/>
      <c r="CU84" s="4"/>
      <c r="CV84" s="4"/>
      <c r="CW84" s="4"/>
      <c r="CX84" s="4"/>
      <c r="CY84" s="4"/>
      <c r="CZ84" s="4"/>
      <c r="DA84" s="4"/>
      <c r="DB84" s="4"/>
      <c r="DC84" s="4"/>
      <c r="DD84" s="4"/>
      <c r="DE84" s="4"/>
      <c r="DF84" s="4"/>
      <c r="DG84" s="4"/>
      <c r="DH84" s="4"/>
      <c r="DI84" s="4"/>
      <c r="DJ84" s="4"/>
      <c r="DK84" s="4"/>
      <c r="DL84" s="4"/>
      <c r="DM84" s="4"/>
      <c r="DN84" s="4"/>
      <c r="DO84" s="4"/>
      <c r="DP84" s="4"/>
      <c r="DQ84" s="4"/>
      <c r="DR84" s="4"/>
      <c r="DS84" s="4"/>
      <c r="DT84" s="4"/>
      <c r="DU84" s="4"/>
      <c r="DV84" s="4"/>
      <c r="DW84" s="4"/>
    </row>
    <row r="85" spans="2:127" x14ac:dyDescent="0.2">
      <c r="B85" s="1" t="s">
        <v>103</v>
      </c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13">
        <f t="shared" ref="P85:S85" si="46">+SUM(P79:P84)</f>
        <v>-15572</v>
      </c>
      <c r="Q85" s="13">
        <f t="shared" si="46"/>
        <v>-7299</v>
      </c>
      <c r="R85" s="13">
        <f t="shared" si="46"/>
        <v>-10292</v>
      </c>
      <c r="S85" s="13">
        <f t="shared" si="46"/>
        <v>-50728</v>
      </c>
      <c r="T85" s="13">
        <f>+SUM(T79:T84)</f>
        <v>-22136</v>
      </c>
      <c r="U85" s="13">
        <f>+SUM(U79:U84)</f>
        <v>-19500</v>
      </c>
      <c r="V85" s="13">
        <f>+SUM(V79:V84)</f>
        <v>-40781</v>
      </c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  <c r="BP85" s="4"/>
      <c r="BQ85" s="4"/>
      <c r="BR85" s="4"/>
      <c r="BS85" s="4"/>
      <c r="BT85" s="4"/>
      <c r="BU85" s="4"/>
      <c r="BV85" s="4"/>
      <c r="BW85" s="4"/>
      <c r="BX85" s="4"/>
      <c r="BY85" s="4"/>
      <c r="BZ85" s="4"/>
      <c r="CA85" s="4"/>
      <c r="CB85" s="4"/>
      <c r="CC85" s="4"/>
      <c r="CD85" s="4"/>
      <c r="CE85" s="4"/>
      <c r="CF85" s="4"/>
      <c r="CG85" s="4"/>
      <c r="CH85" s="4"/>
      <c r="CI85" s="4"/>
      <c r="CJ85" s="4"/>
      <c r="CK85" s="4"/>
      <c r="CL85" s="4"/>
      <c r="CM85" s="4"/>
      <c r="CN85" s="4"/>
      <c r="CO85" s="4"/>
      <c r="CP85" s="4"/>
      <c r="CQ85" s="4"/>
      <c r="CR85" s="4"/>
      <c r="CS85" s="4"/>
      <c r="CT85" s="4"/>
      <c r="CU85" s="4"/>
      <c r="CV85" s="4"/>
      <c r="CW85" s="4"/>
      <c r="CX85" s="4"/>
      <c r="CY85" s="4"/>
      <c r="CZ85" s="4"/>
      <c r="DA85" s="4"/>
      <c r="DB85" s="4"/>
      <c r="DC85" s="4"/>
      <c r="DD85" s="4"/>
      <c r="DE85" s="4"/>
      <c r="DF85" s="4"/>
      <c r="DG85" s="4"/>
      <c r="DH85" s="4"/>
      <c r="DI85" s="4"/>
      <c r="DJ85" s="4"/>
      <c r="DK85" s="4"/>
      <c r="DL85" s="4"/>
      <c r="DM85" s="4"/>
      <c r="DN85" s="4"/>
      <c r="DO85" s="4"/>
      <c r="DP85" s="4"/>
      <c r="DQ85" s="4"/>
      <c r="DR85" s="4"/>
      <c r="DS85" s="4"/>
      <c r="DT85" s="4"/>
      <c r="DU85" s="4"/>
      <c r="DV85" s="4"/>
      <c r="DW85" s="4"/>
    </row>
    <row r="86" spans="2:127" x14ac:dyDescent="0.2">
      <c r="B86" s="2" t="s">
        <v>102</v>
      </c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>
        <v>-179</v>
      </c>
      <c r="Q86" s="4">
        <v>4</v>
      </c>
      <c r="R86" s="4">
        <v>279</v>
      </c>
      <c r="S86" s="4">
        <v>-474</v>
      </c>
      <c r="T86" s="4">
        <v>-638</v>
      </c>
      <c r="U86" s="4">
        <v>113</v>
      </c>
      <c r="V86" s="4">
        <v>-786</v>
      </c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4"/>
      <c r="BR86" s="4"/>
      <c r="BS86" s="4"/>
      <c r="BT86" s="4"/>
      <c r="BU86" s="4"/>
      <c r="BV86" s="4"/>
      <c r="BW86" s="4"/>
      <c r="BX86" s="4"/>
      <c r="BY86" s="4"/>
      <c r="BZ86" s="4"/>
      <c r="CA86" s="4"/>
      <c r="CB86" s="4"/>
      <c r="CC86" s="4"/>
      <c r="CD86" s="4"/>
      <c r="CE86" s="4"/>
      <c r="CF86" s="4"/>
      <c r="CG86" s="4"/>
      <c r="CH86" s="4"/>
      <c r="CI86" s="4"/>
      <c r="CJ86" s="4"/>
      <c r="CK86" s="4"/>
      <c r="CL86" s="4"/>
      <c r="CM86" s="4"/>
      <c r="CN86" s="4"/>
      <c r="CO86" s="4"/>
      <c r="CP86" s="4"/>
      <c r="CQ86" s="4"/>
      <c r="CR86" s="4"/>
      <c r="CS86" s="4"/>
      <c r="CT86" s="4"/>
      <c r="CU86" s="4"/>
      <c r="CV86" s="4"/>
      <c r="CW86" s="4"/>
      <c r="CX86" s="4"/>
      <c r="CY86" s="4"/>
      <c r="CZ86" s="4"/>
      <c r="DA86" s="4"/>
      <c r="DB86" s="4"/>
      <c r="DC86" s="4"/>
      <c r="DD86" s="4"/>
      <c r="DE86" s="4"/>
      <c r="DF86" s="4"/>
      <c r="DG86" s="4"/>
      <c r="DH86" s="4"/>
      <c r="DI86" s="4"/>
      <c r="DJ86" s="4"/>
      <c r="DK86" s="4"/>
      <c r="DL86" s="4"/>
      <c r="DM86" s="4"/>
      <c r="DN86" s="4"/>
      <c r="DO86" s="4"/>
      <c r="DP86" s="4"/>
      <c r="DQ86" s="4"/>
      <c r="DR86" s="4"/>
      <c r="DS86" s="4"/>
      <c r="DT86" s="4"/>
      <c r="DU86" s="4"/>
      <c r="DV86" s="4"/>
      <c r="DW86" s="4"/>
    </row>
    <row r="87" spans="2:127" x14ac:dyDescent="0.2">
      <c r="B87" s="1" t="s">
        <v>101</v>
      </c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13">
        <f t="shared" ref="P87:U87" si="47">+P85+P86+P78+P72</f>
        <v>1920</v>
      </c>
      <c r="Q87" s="13">
        <f t="shared" si="47"/>
        <v>9155</v>
      </c>
      <c r="R87" s="13">
        <f t="shared" si="47"/>
        <v>-1325</v>
      </c>
      <c r="S87" s="13">
        <f t="shared" si="47"/>
        <v>-1089</v>
      </c>
      <c r="T87" s="13">
        <f t="shared" si="47"/>
        <v>-1269</v>
      </c>
      <c r="U87" s="13">
        <f t="shared" si="47"/>
        <v>27231</v>
      </c>
      <c r="V87" s="13">
        <f>+V85+V86+V78+V72</f>
        <v>2611</v>
      </c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  <c r="BP87" s="4"/>
      <c r="BQ87" s="4"/>
      <c r="BR87" s="4"/>
      <c r="BS87" s="4"/>
      <c r="BT87" s="4"/>
      <c r="BU87" s="4"/>
      <c r="BV87" s="4"/>
      <c r="BW87" s="4"/>
      <c r="BX87" s="4"/>
      <c r="BY87" s="4"/>
      <c r="BZ87" s="4"/>
      <c r="CA87" s="4"/>
      <c r="CB87" s="4"/>
      <c r="CC87" s="4"/>
      <c r="CD87" s="4"/>
      <c r="CE87" s="4"/>
      <c r="CF87" s="4"/>
      <c r="CG87" s="4"/>
      <c r="CH87" s="4"/>
      <c r="CI87" s="4"/>
      <c r="CJ87" s="4"/>
      <c r="CK87" s="4"/>
      <c r="CL87" s="4"/>
      <c r="CM87" s="4"/>
      <c r="CN87" s="4"/>
      <c r="CO87" s="4"/>
      <c r="CP87" s="4"/>
      <c r="CQ87" s="4"/>
      <c r="CR87" s="4"/>
      <c r="CS87" s="4"/>
      <c r="CT87" s="4"/>
      <c r="CU87" s="4"/>
      <c r="CV87" s="4"/>
      <c r="CW87" s="4"/>
      <c r="CX87" s="4"/>
      <c r="CY87" s="4"/>
      <c r="CZ87" s="4"/>
      <c r="DA87" s="4"/>
      <c r="DB87" s="4"/>
      <c r="DC87" s="4"/>
      <c r="DD87" s="4"/>
      <c r="DE87" s="4"/>
      <c r="DF87" s="4"/>
      <c r="DG87" s="4"/>
      <c r="DH87" s="4"/>
      <c r="DI87" s="4"/>
      <c r="DJ87" s="4"/>
      <c r="DK87" s="4"/>
      <c r="DL87" s="4"/>
      <c r="DM87" s="4"/>
      <c r="DN87" s="4"/>
      <c r="DO87" s="4"/>
      <c r="DP87" s="4"/>
      <c r="DQ87" s="4"/>
      <c r="DR87" s="4"/>
      <c r="DS87" s="4"/>
      <c r="DT87" s="4"/>
      <c r="DU87" s="4"/>
      <c r="DV87" s="4"/>
      <c r="DW87" s="4"/>
    </row>
    <row r="88" spans="2:127" x14ac:dyDescent="0.2">
      <c r="B88" s="2" t="s">
        <v>100</v>
      </c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>
        <f t="shared" ref="P88:U88" si="48">+P89-P87</f>
        <v>8204</v>
      </c>
      <c r="Q88" s="4">
        <f t="shared" si="48"/>
        <v>10124</v>
      </c>
      <c r="R88" s="4">
        <f t="shared" si="48"/>
        <v>19279</v>
      </c>
      <c r="S88" s="4">
        <f t="shared" si="48"/>
        <v>17954</v>
      </c>
      <c r="T88" s="4">
        <f t="shared" si="48"/>
        <v>16865</v>
      </c>
      <c r="U88" s="4">
        <f t="shared" si="48"/>
        <v>15596</v>
      </c>
      <c r="V88" s="4">
        <v>42827</v>
      </c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4"/>
      <c r="BR88" s="4"/>
      <c r="BS88" s="4"/>
      <c r="BT88" s="4"/>
      <c r="BU88" s="4"/>
      <c r="BV88" s="4"/>
      <c r="BW88" s="4"/>
      <c r="BX88" s="4"/>
      <c r="BY88" s="4"/>
      <c r="BZ88" s="4"/>
      <c r="CA88" s="4"/>
      <c r="CB88" s="4"/>
      <c r="CC88" s="4"/>
      <c r="CD88" s="4"/>
      <c r="CE88" s="4"/>
      <c r="CF88" s="4"/>
      <c r="CG88" s="4"/>
      <c r="CH88" s="4"/>
      <c r="CI88" s="4"/>
      <c r="CJ88" s="4"/>
      <c r="CK88" s="4"/>
      <c r="CL88" s="4"/>
      <c r="CM88" s="4"/>
      <c r="CN88" s="4"/>
      <c r="CO88" s="4"/>
      <c r="CP88" s="4"/>
      <c r="CQ88" s="4"/>
      <c r="CR88" s="4"/>
      <c r="CS88" s="4"/>
      <c r="CT88" s="4"/>
      <c r="CU88" s="4"/>
      <c r="CV88" s="4"/>
      <c r="CW88" s="4"/>
      <c r="CX88" s="4"/>
      <c r="CY88" s="4"/>
      <c r="CZ88" s="4"/>
      <c r="DA88" s="4"/>
      <c r="DB88" s="4"/>
      <c r="DC88" s="4"/>
      <c r="DD88" s="4"/>
      <c r="DE88" s="4"/>
      <c r="DF88" s="4"/>
      <c r="DG88" s="4"/>
      <c r="DH88" s="4"/>
      <c r="DI88" s="4"/>
      <c r="DJ88" s="4"/>
      <c r="DK88" s="4"/>
      <c r="DL88" s="4"/>
      <c r="DM88" s="4"/>
      <c r="DN88" s="4"/>
      <c r="DO88" s="4"/>
      <c r="DP88" s="4"/>
      <c r="DQ88" s="4"/>
      <c r="DR88" s="4"/>
      <c r="DS88" s="4"/>
      <c r="DT88" s="4"/>
      <c r="DU88" s="4"/>
      <c r="DV88" s="4"/>
      <c r="DW88" s="4"/>
    </row>
    <row r="89" spans="2:127" x14ac:dyDescent="0.2">
      <c r="B89" s="2" t="s">
        <v>99</v>
      </c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>
        <f t="shared" ref="P89:U89" si="49">+Q88</f>
        <v>10124</v>
      </c>
      <c r="Q89" s="4">
        <f t="shared" si="49"/>
        <v>19279</v>
      </c>
      <c r="R89" s="4">
        <f t="shared" si="49"/>
        <v>17954</v>
      </c>
      <c r="S89" s="4">
        <f t="shared" si="49"/>
        <v>16865</v>
      </c>
      <c r="T89" s="4">
        <f t="shared" si="49"/>
        <v>15596</v>
      </c>
      <c r="U89" s="4">
        <f t="shared" si="49"/>
        <v>42827</v>
      </c>
      <c r="V89" s="4">
        <f>+V87+V88</f>
        <v>45438</v>
      </c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4"/>
      <c r="BQ89" s="4"/>
      <c r="BR89" s="4"/>
      <c r="BS89" s="4"/>
      <c r="BT89" s="4"/>
      <c r="BU89" s="4"/>
      <c r="BV89" s="4"/>
      <c r="BW89" s="4"/>
      <c r="BX89" s="4"/>
      <c r="BY89" s="4"/>
      <c r="BZ89" s="4"/>
      <c r="CA89" s="4"/>
      <c r="CB89" s="4"/>
      <c r="CC89" s="4"/>
      <c r="CD89" s="4"/>
      <c r="CE89" s="4"/>
      <c r="CF89" s="4"/>
      <c r="CG89" s="4"/>
      <c r="CH89" s="4"/>
      <c r="CI89" s="4"/>
      <c r="CJ89" s="4"/>
      <c r="CK89" s="4"/>
      <c r="CL89" s="4"/>
      <c r="CM89" s="4"/>
      <c r="CN89" s="4"/>
      <c r="CO89" s="4"/>
      <c r="CP89" s="4"/>
      <c r="CQ89" s="4"/>
      <c r="CR89" s="4"/>
      <c r="CS89" s="4"/>
      <c r="CT89" s="4"/>
      <c r="CU89" s="4"/>
      <c r="CV89" s="4"/>
      <c r="CW89" s="4"/>
      <c r="CX89" s="4"/>
      <c r="CY89" s="4"/>
      <c r="CZ89" s="4"/>
      <c r="DA89" s="4"/>
      <c r="DB89" s="4"/>
      <c r="DC89" s="4"/>
      <c r="DD89" s="4"/>
      <c r="DE89" s="4"/>
      <c r="DF89" s="4"/>
      <c r="DG89" s="4"/>
      <c r="DH89" s="4"/>
      <c r="DI89" s="4"/>
      <c r="DJ89" s="4"/>
      <c r="DK89" s="4"/>
      <c r="DL89" s="4"/>
      <c r="DM89" s="4"/>
      <c r="DN89" s="4"/>
      <c r="DO89" s="4"/>
      <c r="DP89" s="4"/>
      <c r="DQ89" s="4"/>
      <c r="DR89" s="4"/>
      <c r="DS89" s="4"/>
      <c r="DT89" s="4"/>
      <c r="DU89" s="4"/>
      <c r="DV89" s="4"/>
      <c r="DW89" s="4"/>
    </row>
    <row r="90" spans="2:127" x14ac:dyDescent="0.2"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  <c r="BQ90" s="4"/>
      <c r="BR90" s="4"/>
      <c r="BS90" s="4"/>
      <c r="BT90" s="4"/>
      <c r="BU90" s="4"/>
      <c r="BV90" s="4"/>
      <c r="BW90" s="4"/>
      <c r="BX90" s="4"/>
      <c r="BY90" s="4"/>
      <c r="BZ90" s="4"/>
      <c r="CA90" s="4"/>
      <c r="CB90" s="4"/>
      <c r="CC90" s="4"/>
      <c r="CD90" s="4"/>
      <c r="CE90" s="4"/>
      <c r="CF90" s="4"/>
      <c r="CG90" s="4"/>
      <c r="CH90" s="4"/>
      <c r="CI90" s="4"/>
      <c r="CJ90" s="4"/>
      <c r="CK90" s="4"/>
      <c r="CL90" s="4"/>
      <c r="CM90" s="4"/>
      <c r="CN90" s="4"/>
      <c r="CO90" s="4"/>
      <c r="CP90" s="4"/>
      <c r="CQ90" s="4"/>
      <c r="CR90" s="4"/>
      <c r="CS90" s="4"/>
      <c r="CT90" s="4"/>
      <c r="CU90" s="4"/>
      <c r="CV90" s="4"/>
      <c r="CW90" s="4"/>
      <c r="CX90" s="4"/>
      <c r="CY90" s="4"/>
      <c r="CZ90" s="4"/>
      <c r="DA90" s="4"/>
      <c r="DB90" s="4"/>
      <c r="DC90" s="4"/>
      <c r="DD90" s="4"/>
      <c r="DE90" s="4"/>
      <c r="DF90" s="4"/>
      <c r="DG90" s="4"/>
      <c r="DH90" s="4"/>
      <c r="DI90" s="4"/>
      <c r="DJ90" s="4"/>
      <c r="DK90" s="4"/>
      <c r="DL90" s="4"/>
      <c r="DM90" s="4"/>
      <c r="DN90" s="4"/>
      <c r="DO90" s="4"/>
      <c r="DP90" s="4"/>
      <c r="DQ90" s="4"/>
      <c r="DR90" s="4"/>
      <c r="DS90" s="4"/>
      <c r="DT90" s="4"/>
      <c r="DU90" s="4"/>
      <c r="DV90" s="4"/>
      <c r="DW90" s="4"/>
    </row>
    <row r="91" spans="2:127" x14ac:dyDescent="0.2"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/>
      <c r="BP91" s="4"/>
      <c r="BQ91" s="4"/>
      <c r="BR91" s="4"/>
      <c r="BS91" s="4"/>
      <c r="BT91" s="4"/>
      <c r="BU91" s="4"/>
      <c r="BV91" s="4"/>
      <c r="BW91" s="4"/>
      <c r="BX91" s="4"/>
      <c r="BY91" s="4"/>
      <c r="BZ91" s="4"/>
      <c r="CA91" s="4"/>
      <c r="CB91" s="4"/>
      <c r="CC91" s="4"/>
      <c r="CD91" s="4"/>
      <c r="CE91" s="4"/>
      <c r="CF91" s="4"/>
      <c r="CG91" s="4"/>
      <c r="CH91" s="4"/>
      <c r="CI91" s="4"/>
      <c r="CJ91" s="4"/>
      <c r="CK91" s="4"/>
      <c r="CL91" s="4"/>
      <c r="CM91" s="4"/>
      <c r="CN91" s="4"/>
      <c r="CO91" s="4"/>
      <c r="CP91" s="4"/>
      <c r="CQ91" s="4"/>
      <c r="CR91" s="4"/>
      <c r="CS91" s="4"/>
      <c r="CT91" s="4"/>
      <c r="CU91" s="4"/>
      <c r="CV91" s="4"/>
      <c r="CW91" s="4"/>
      <c r="CX91" s="4"/>
      <c r="CY91" s="4"/>
      <c r="CZ91" s="4"/>
      <c r="DA91" s="4"/>
      <c r="DB91" s="4"/>
      <c r="DC91" s="4"/>
      <c r="DD91" s="4"/>
      <c r="DE91" s="4"/>
      <c r="DF91" s="4"/>
      <c r="DG91" s="4"/>
      <c r="DH91" s="4"/>
      <c r="DI91" s="4"/>
      <c r="DJ91" s="4"/>
      <c r="DK91" s="4"/>
      <c r="DL91" s="4"/>
      <c r="DM91" s="4"/>
      <c r="DN91" s="4"/>
      <c r="DO91" s="4"/>
      <c r="DP91" s="4"/>
      <c r="DQ91" s="4"/>
      <c r="DR91" s="4"/>
      <c r="DS91" s="4"/>
      <c r="DT91" s="4"/>
      <c r="DU91" s="4"/>
      <c r="DV91" s="4"/>
      <c r="DW91" s="4"/>
    </row>
    <row r="92" spans="2:127" x14ac:dyDescent="0.2"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  <c r="BQ92" s="4"/>
      <c r="BR92" s="4"/>
      <c r="BS92" s="4"/>
      <c r="BT92" s="4"/>
      <c r="BU92" s="4"/>
      <c r="BV92" s="4"/>
      <c r="BW92" s="4"/>
      <c r="BX92" s="4"/>
      <c r="BY92" s="4"/>
      <c r="BZ92" s="4"/>
      <c r="CA92" s="4"/>
      <c r="CB92" s="4"/>
      <c r="CC92" s="4"/>
      <c r="CD92" s="4"/>
      <c r="CE92" s="4"/>
      <c r="CF92" s="4"/>
      <c r="CG92" s="4"/>
      <c r="CH92" s="4"/>
      <c r="CI92" s="4"/>
      <c r="CJ92" s="4"/>
      <c r="CK92" s="4"/>
      <c r="CL92" s="4"/>
      <c r="CM92" s="4"/>
      <c r="CN92" s="4"/>
      <c r="CO92" s="4"/>
      <c r="CP92" s="4"/>
      <c r="CQ92" s="4"/>
      <c r="CR92" s="4"/>
      <c r="CS92" s="4"/>
      <c r="CT92" s="4"/>
      <c r="CU92" s="4"/>
      <c r="CV92" s="4"/>
      <c r="CW92" s="4"/>
      <c r="CX92" s="4"/>
      <c r="CY92" s="4"/>
      <c r="CZ92" s="4"/>
      <c r="DA92" s="4"/>
      <c r="DB92" s="4"/>
      <c r="DC92" s="4"/>
      <c r="DD92" s="4"/>
      <c r="DE92" s="4"/>
      <c r="DF92" s="4"/>
      <c r="DG92" s="4"/>
      <c r="DH92" s="4"/>
      <c r="DI92" s="4"/>
      <c r="DJ92" s="4"/>
      <c r="DK92" s="4"/>
      <c r="DL92" s="4"/>
      <c r="DM92" s="4"/>
      <c r="DN92" s="4"/>
      <c r="DO92" s="4"/>
      <c r="DP92" s="4"/>
      <c r="DQ92" s="4"/>
      <c r="DR92" s="4"/>
      <c r="DS92" s="4"/>
      <c r="DT92" s="4"/>
      <c r="DU92" s="4"/>
      <c r="DV92" s="4"/>
      <c r="DW92" s="4"/>
    </row>
    <row r="93" spans="2:127" x14ac:dyDescent="0.2"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  <c r="BP93" s="4"/>
      <c r="BQ93" s="4"/>
      <c r="BR93" s="4"/>
      <c r="BS93" s="4"/>
      <c r="BT93" s="4"/>
      <c r="BU93" s="4"/>
      <c r="BV93" s="4"/>
      <c r="BW93" s="4"/>
      <c r="BX93" s="4"/>
      <c r="BY93" s="4"/>
      <c r="BZ93" s="4"/>
      <c r="CA93" s="4"/>
      <c r="CB93" s="4"/>
      <c r="CC93" s="4"/>
      <c r="CD93" s="4"/>
      <c r="CE93" s="4"/>
      <c r="CF93" s="4"/>
      <c r="CG93" s="4"/>
      <c r="CH93" s="4"/>
      <c r="CI93" s="4"/>
      <c r="CJ93" s="4"/>
      <c r="CK93" s="4"/>
      <c r="CL93" s="4"/>
      <c r="CM93" s="4"/>
      <c r="CN93" s="4"/>
      <c r="CO93" s="4"/>
      <c r="CP93" s="4"/>
      <c r="CQ93" s="4"/>
      <c r="CR93" s="4"/>
      <c r="CS93" s="4"/>
      <c r="CT93" s="4"/>
      <c r="CU93" s="4"/>
      <c r="CV93" s="4"/>
      <c r="CW93" s="4"/>
      <c r="CX93" s="4"/>
      <c r="CY93" s="4"/>
      <c r="CZ93" s="4"/>
      <c r="DA93" s="4"/>
      <c r="DB93" s="4"/>
      <c r="DC93" s="4"/>
      <c r="DD93" s="4"/>
      <c r="DE93" s="4"/>
      <c r="DF93" s="4"/>
      <c r="DG93" s="4"/>
      <c r="DH93" s="4"/>
      <c r="DI93" s="4"/>
      <c r="DJ93" s="4"/>
      <c r="DK93" s="4"/>
      <c r="DL93" s="4"/>
      <c r="DM93" s="4"/>
      <c r="DN93" s="4"/>
      <c r="DO93" s="4"/>
      <c r="DP93" s="4"/>
      <c r="DQ93" s="4"/>
      <c r="DR93" s="4"/>
      <c r="DS93" s="4"/>
      <c r="DT93" s="4"/>
      <c r="DU93" s="4"/>
      <c r="DV93" s="4"/>
      <c r="DW93" s="4"/>
    </row>
    <row r="94" spans="2:127" x14ac:dyDescent="0.2"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4"/>
      <c r="BQ94" s="4"/>
      <c r="BR94" s="4"/>
      <c r="BS94" s="4"/>
      <c r="BT94" s="4"/>
      <c r="BU94" s="4"/>
      <c r="BV94" s="4"/>
      <c r="BW94" s="4"/>
      <c r="BX94" s="4"/>
      <c r="BY94" s="4"/>
      <c r="BZ94" s="4"/>
      <c r="CA94" s="4"/>
      <c r="CB94" s="4"/>
      <c r="CC94" s="4"/>
      <c r="CD94" s="4"/>
      <c r="CE94" s="4"/>
      <c r="CF94" s="4"/>
      <c r="CG94" s="4"/>
      <c r="CH94" s="4"/>
      <c r="CI94" s="4"/>
      <c r="CJ94" s="4"/>
      <c r="CK94" s="4"/>
      <c r="CL94" s="4"/>
      <c r="CM94" s="4"/>
      <c r="CN94" s="4"/>
      <c r="CO94" s="4"/>
      <c r="CP94" s="4"/>
      <c r="CQ94" s="4"/>
      <c r="CR94" s="4"/>
      <c r="CS94" s="4"/>
      <c r="CT94" s="4"/>
      <c r="CU94" s="4"/>
      <c r="CV94" s="4"/>
      <c r="CW94" s="4"/>
      <c r="CX94" s="4"/>
      <c r="CY94" s="4"/>
      <c r="CZ94" s="4"/>
      <c r="DA94" s="4"/>
      <c r="DB94" s="4"/>
      <c r="DC94" s="4"/>
      <c r="DD94" s="4"/>
      <c r="DE94" s="4"/>
      <c r="DF94" s="4"/>
      <c r="DG94" s="4"/>
      <c r="DH94" s="4"/>
      <c r="DI94" s="4"/>
      <c r="DJ94" s="4"/>
      <c r="DK94" s="4"/>
      <c r="DL94" s="4"/>
      <c r="DM94" s="4"/>
      <c r="DN94" s="4"/>
      <c r="DO94" s="4"/>
      <c r="DP94" s="4"/>
      <c r="DQ94" s="4"/>
      <c r="DR94" s="4"/>
      <c r="DS94" s="4"/>
      <c r="DT94" s="4"/>
      <c r="DU94" s="4"/>
      <c r="DV94" s="4"/>
      <c r="DW94" s="4"/>
    </row>
    <row r="95" spans="2:127" x14ac:dyDescent="0.2"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/>
      <c r="BP95" s="4"/>
      <c r="BQ95" s="4"/>
      <c r="BR95" s="4"/>
      <c r="BS95" s="4"/>
      <c r="BT95" s="4"/>
      <c r="BU95" s="4"/>
      <c r="BV95" s="4"/>
      <c r="BW95" s="4"/>
      <c r="BX95" s="4"/>
      <c r="BY95" s="4"/>
      <c r="BZ95" s="4"/>
      <c r="CA95" s="4"/>
      <c r="CB95" s="4"/>
      <c r="CC95" s="4"/>
      <c r="CD95" s="4"/>
      <c r="CE95" s="4"/>
      <c r="CF95" s="4"/>
      <c r="CG95" s="4"/>
      <c r="CH95" s="4"/>
      <c r="CI95" s="4"/>
      <c r="CJ95" s="4"/>
      <c r="CK95" s="4"/>
      <c r="CL95" s="4"/>
      <c r="CM95" s="4"/>
      <c r="CN95" s="4"/>
      <c r="CO95" s="4"/>
      <c r="CP95" s="4"/>
      <c r="CQ95" s="4"/>
      <c r="CR95" s="4"/>
      <c r="CS95" s="4"/>
      <c r="CT95" s="4"/>
      <c r="CU95" s="4"/>
      <c r="CV95" s="4"/>
      <c r="CW95" s="4"/>
      <c r="CX95" s="4"/>
      <c r="CY95" s="4"/>
      <c r="CZ95" s="4"/>
      <c r="DA95" s="4"/>
      <c r="DB95" s="4"/>
      <c r="DC95" s="4"/>
      <c r="DD95" s="4"/>
      <c r="DE95" s="4"/>
      <c r="DF95" s="4"/>
      <c r="DG95" s="4"/>
      <c r="DH95" s="4"/>
      <c r="DI95" s="4"/>
      <c r="DJ95" s="4"/>
      <c r="DK95" s="4"/>
      <c r="DL95" s="4"/>
      <c r="DM95" s="4"/>
      <c r="DN95" s="4"/>
      <c r="DO95" s="4"/>
      <c r="DP95" s="4"/>
      <c r="DQ95" s="4"/>
      <c r="DR95" s="4"/>
      <c r="DS95" s="4"/>
      <c r="DT95" s="4"/>
      <c r="DU95" s="4"/>
      <c r="DV95" s="4"/>
      <c r="DW95" s="4"/>
    </row>
    <row r="96" spans="2:127" x14ac:dyDescent="0.2"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  <c r="BQ96" s="4"/>
      <c r="BR96" s="4"/>
      <c r="BS96" s="4"/>
      <c r="BT96" s="4"/>
      <c r="BU96" s="4"/>
      <c r="BV96" s="4"/>
      <c r="BW96" s="4"/>
      <c r="BX96" s="4"/>
      <c r="BY96" s="4"/>
      <c r="BZ96" s="4"/>
      <c r="CA96" s="4"/>
      <c r="CB96" s="4"/>
      <c r="CC96" s="4"/>
      <c r="CD96" s="4"/>
      <c r="CE96" s="4"/>
      <c r="CF96" s="4"/>
      <c r="CG96" s="4"/>
      <c r="CH96" s="4"/>
      <c r="CI96" s="4"/>
      <c r="CJ96" s="4"/>
      <c r="CK96" s="4"/>
      <c r="CL96" s="4"/>
      <c r="CM96" s="4"/>
      <c r="CN96" s="4"/>
      <c r="CO96" s="4"/>
      <c r="CP96" s="4"/>
      <c r="CQ96" s="4"/>
      <c r="CR96" s="4"/>
      <c r="CS96" s="4"/>
      <c r="CT96" s="4"/>
      <c r="CU96" s="4"/>
      <c r="CV96" s="4"/>
      <c r="CW96" s="4"/>
      <c r="CX96" s="4"/>
      <c r="CY96" s="4"/>
      <c r="CZ96" s="4"/>
      <c r="DA96" s="4"/>
      <c r="DB96" s="4"/>
      <c r="DC96" s="4"/>
      <c r="DD96" s="4"/>
      <c r="DE96" s="4"/>
      <c r="DF96" s="4"/>
      <c r="DG96" s="4"/>
      <c r="DH96" s="4"/>
      <c r="DI96" s="4"/>
      <c r="DJ96" s="4"/>
      <c r="DK96" s="4"/>
      <c r="DL96" s="4"/>
      <c r="DM96" s="4"/>
      <c r="DN96" s="4"/>
      <c r="DO96" s="4"/>
      <c r="DP96" s="4"/>
      <c r="DQ96" s="4"/>
      <c r="DR96" s="4"/>
      <c r="DS96" s="4"/>
      <c r="DT96" s="4"/>
      <c r="DU96" s="4"/>
      <c r="DV96" s="4"/>
      <c r="DW96" s="4"/>
    </row>
    <row r="97" spans="3:127" x14ac:dyDescent="0.2"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  <c r="BP97" s="4"/>
      <c r="BQ97" s="4"/>
      <c r="BR97" s="4"/>
      <c r="BS97" s="4"/>
      <c r="BT97" s="4"/>
      <c r="BU97" s="4"/>
      <c r="BV97" s="4"/>
      <c r="BW97" s="4"/>
      <c r="BX97" s="4"/>
      <c r="BY97" s="4"/>
      <c r="BZ97" s="4"/>
      <c r="CA97" s="4"/>
      <c r="CB97" s="4"/>
      <c r="CC97" s="4"/>
      <c r="CD97" s="4"/>
      <c r="CE97" s="4"/>
      <c r="CF97" s="4"/>
      <c r="CG97" s="4"/>
      <c r="CH97" s="4"/>
      <c r="CI97" s="4"/>
      <c r="CJ97" s="4"/>
      <c r="CK97" s="4"/>
      <c r="CL97" s="4"/>
      <c r="CM97" s="4"/>
      <c r="CN97" s="4"/>
      <c r="CO97" s="4"/>
      <c r="CP97" s="4"/>
      <c r="CQ97" s="4"/>
      <c r="CR97" s="4"/>
      <c r="CS97" s="4"/>
      <c r="CT97" s="4"/>
      <c r="CU97" s="4"/>
      <c r="CV97" s="4"/>
      <c r="CW97" s="4"/>
      <c r="CX97" s="4"/>
      <c r="CY97" s="4"/>
      <c r="CZ97" s="4"/>
      <c r="DA97" s="4"/>
      <c r="DB97" s="4"/>
      <c r="DC97" s="4"/>
      <c r="DD97" s="4"/>
      <c r="DE97" s="4"/>
      <c r="DF97" s="4"/>
      <c r="DG97" s="4"/>
      <c r="DH97" s="4"/>
      <c r="DI97" s="4"/>
      <c r="DJ97" s="4"/>
      <c r="DK97" s="4"/>
      <c r="DL97" s="4"/>
      <c r="DM97" s="4"/>
      <c r="DN97" s="4"/>
      <c r="DO97" s="4"/>
      <c r="DP97" s="4"/>
      <c r="DQ97" s="4"/>
      <c r="DR97" s="4"/>
      <c r="DS97" s="4"/>
      <c r="DT97" s="4"/>
      <c r="DU97" s="4"/>
      <c r="DV97" s="4"/>
      <c r="DW97" s="4"/>
    </row>
    <row r="98" spans="3:127" x14ac:dyDescent="0.2"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  <c r="BQ98" s="4"/>
      <c r="BR98" s="4"/>
      <c r="BS98" s="4"/>
      <c r="BT98" s="4"/>
      <c r="BU98" s="4"/>
      <c r="BV98" s="4"/>
      <c r="BW98" s="4"/>
      <c r="BX98" s="4"/>
      <c r="BY98" s="4"/>
      <c r="BZ98" s="4"/>
      <c r="CA98" s="4"/>
      <c r="CB98" s="4"/>
      <c r="CC98" s="4"/>
      <c r="CD98" s="4"/>
      <c r="CE98" s="4"/>
      <c r="CF98" s="4"/>
      <c r="CG98" s="4"/>
      <c r="CH98" s="4"/>
      <c r="CI98" s="4"/>
      <c r="CJ98" s="4"/>
      <c r="CK98" s="4"/>
      <c r="CL98" s="4"/>
      <c r="CM98" s="4"/>
      <c r="CN98" s="4"/>
      <c r="CO98" s="4"/>
      <c r="CP98" s="4"/>
      <c r="CQ98" s="4"/>
      <c r="CR98" s="4"/>
      <c r="CS98" s="4"/>
      <c r="CT98" s="4"/>
      <c r="CU98" s="4"/>
      <c r="CV98" s="4"/>
      <c r="CW98" s="4"/>
      <c r="CX98" s="4"/>
      <c r="CY98" s="4"/>
      <c r="CZ98" s="4"/>
      <c r="DA98" s="4"/>
      <c r="DB98" s="4"/>
      <c r="DC98" s="4"/>
      <c r="DD98" s="4"/>
      <c r="DE98" s="4"/>
      <c r="DF98" s="4"/>
      <c r="DG98" s="4"/>
      <c r="DH98" s="4"/>
      <c r="DI98" s="4"/>
      <c r="DJ98" s="4"/>
      <c r="DK98" s="4"/>
      <c r="DL98" s="4"/>
      <c r="DM98" s="4"/>
      <c r="DN98" s="4"/>
      <c r="DO98" s="4"/>
      <c r="DP98" s="4"/>
      <c r="DQ98" s="4"/>
      <c r="DR98" s="4"/>
      <c r="DS98" s="4"/>
      <c r="DT98" s="4"/>
      <c r="DU98" s="4"/>
      <c r="DV98" s="4"/>
      <c r="DW98" s="4"/>
    </row>
    <row r="99" spans="3:127" x14ac:dyDescent="0.2"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  <c r="BP99" s="4"/>
      <c r="BQ99" s="4"/>
      <c r="BR99" s="4"/>
      <c r="BS99" s="4"/>
      <c r="BT99" s="4"/>
      <c r="BU99" s="4"/>
      <c r="BV99" s="4"/>
      <c r="BW99" s="4"/>
      <c r="BX99" s="4"/>
      <c r="BY99" s="4"/>
      <c r="BZ99" s="4"/>
      <c r="CA99" s="4"/>
      <c r="CB99" s="4"/>
      <c r="CC99" s="4"/>
      <c r="CD99" s="4"/>
      <c r="CE99" s="4"/>
      <c r="CF99" s="4"/>
      <c r="CG99" s="4"/>
      <c r="CH99" s="4"/>
      <c r="CI99" s="4"/>
      <c r="CJ99" s="4"/>
      <c r="CK99" s="4"/>
      <c r="CL99" s="4"/>
      <c r="CM99" s="4"/>
      <c r="CN99" s="4"/>
      <c r="CO99" s="4"/>
      <c r="CP99" s="4"/>
      <c r="CQ99" s="4"/>
      <c r="CR99" s="4"/>
      <c r="CS99" s="4"/>
      <c r="CT99" s="4"/>
      <c r="CU99" s="4"/>
      <c r="CV99" s="4"/>
      <c r="CW99" s="4"/>
      <c r="CX99" s="4"/>
      <c r="CY99" s="4"/>
      <c r="CZ99" s="4"/>
      <c r="DA99" s="4"/>
      <c r="DB99" s="4"/>
      <c r="DC99" s="4"/>
      <c r="DD99" s="4"/>
      <c r="DE99" s="4"/>
      <c r="DF99" s="4"/>
      <c r="DG99" s="4"/>
      <c r="DH99" s="4"/>
      <c r="DI99" s="4"/>
      <c r="DJ99" s="4"/>
      <c r="DK99" s="4"/>
      <c r="DL99" s="4"/>
      <c r="DM99" s="4"/>
      <c r="DN99" s="4"/>
      <c r="DO99" s="4"/>
      <c r="DP99" s="4"/>
      <c r="DQ99" s="4"/>
      <c r="DR99" s="4"/>
      <c r="DS99" s="4"/>
      <c r="DT99" s="4"/>
      <c r="DU99" s="4"/>
      <c r="DV99" s="4"/>
      <c r="DW99" s="4"/>
    </row>
    <row r="100" spans="3:127" x14ac:dyDescent="0.2"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  <c r="BQ100" s="4"/>
      <c r="BR100" s="4"/>
      <c r="BS100" s="4"/>
      <c r="BT100" s="4"/>
      <c r="BU100" s="4"/>
      <c r="BV100" s="4"/>
      <c r="BW100" s="4"/>
      <c r="BX100" s="4"/>
      <c r="BY100" s="4"/>
      <c r="BZ100" s="4"/>
      <c r="CA100" s="4"/>
      <c r="CB100" s="4"/>
      <c r="CC100" s="4"/>
      <c r="CD100" s="4"/>
      <c r="CE100" s="4"/>
      <c r="CF100" s="4"/>
      <c r="CG100" s="4"/>
      <c r="CH100" s="4"/>
      <c r="CI100" s="4"/>
      <c r="CJ100" s="4"/>
      <c r="CK100" s="4"/>
      <c r="CL100" s="4"/>
      <c r="CM100" s="4"/>
      <c r="CN100" s="4"/>
      <c r="CO100" s="4"/>
      <c r="CP100" s="4"/>
      <c r="CQ100" s="4"/>
      <c r="CR100" s="4"/>
      <c r="CS100" s="4"/>
      <c r="CT100" s="4"/>
      <c r="CU100" s="4"/>
      <c r="CV100" s="4"/>
      <c r="CW100" s="4"/>
      <c r="CX100" s="4"/>
      <c r="CY100" s="4"/>
      <c r="CZ100" s="4"/>
      <c r="DA100" s="4"/>
      <c r="DB100" s="4"/>
      <c r="DC100" s="4"/>
      <c r="DD100" s="4"/>
      <c r="DE100" s="4"/>
      <c r="DF100" s="4"/>
      <c r="DG100" s="4"/>
      <c r="DH100" s="4"/>
      <c r="DI100" s="4"/>
      <c r="DJ100" s="4"/>
      <c r="DK100" s="4"/>
      <c r="DL100" s="4"/>
      <c r="DM100" s="4"/>
      <c r="DN100" s="4"/>
      <c r="DO100" s="4"/>
      <c r="DP100" s="4"/>
      <c r="DQ100" s="4"/>
      <c r="DR100" s="4"/>
      <c r="DS100" s="4"/>
      <c r="DT100" s="4"/>
      <c r="DU100" s="4"/>
      <c r="DV100" s="4"/>
      <c r="DW100" s="4"/>
    </row>
    <row r="101" spans="3:127" x14ac:dyDescent="0.2"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/>
      <c r="BP101" s="4"/>
      <c r="BQ101" s="4"/>
      <c r="BR101" s="4"/>
      <c r="BS101" s="4"/>
      <c r="BT101" s="4"/>
      <c r="BU101" s="4"/>
      <c r="BV101" s="4"/>
      <c r="BW101" s="4"/>
      <c r="BX101" s="4"/>
      <c r="BY101" s="4"/>
      <c r="BZ101" s="4"/>
      <c r="CA101" s="4"/>
      <c r="CB101" s="4"/>
      <c r="CC101" s="4"/>
      <c r="CD101" s="4"/>
      <c r="CE101" s="4"/>
      <c r="CF101" s="4"/>
      <c r="CG101" s="4"/>
      <c r="CH101" s="4"/>
      <c r="CI101" s="4"/>
      <c r="CJ101" s="4"/>
      <c r="CK101" s="4"/>
      <c r="CL101" s="4"/>
      <c r="CM101" s="4"/>
      <c r="CN101" s="4"/>
      <c r="CO101" s="4"/>
      <c r="CP101" s="4"/>
      <c r="CQ101" s="4"/>
      <c r="CR101" s="4"/>
      <c r="CS101" s="4"/>
      <c r="CT101" s="4"/>
      <c r="CU101" s="4"/>
      <c r="CV101" s="4"/>
      <c r="CW101" s="4"/>
      <c r="CX101" s="4"/>
      <c r="CY101" s="4"/>
      <c r="CZ101" s="4"/>
      <c r="DA101" s="4"/>
      <c r="DB101" s="4"/>
      <c r="DC101" s="4"/>
      <c r="DD101" s="4"/>
      <c r="DE101" s="4"/>
      <c r="DF101" s="4"/>
      <c r="DG101" s="4"/>
      <c r="DH101" s="4"/>
      <c r="DI101" s="4"/>
      <c r="DJ101" s="4"/>
      <c r="DK101" s="4"/>
      <c r="DL101" s="4"/>
      <c r="DM101" s="4"/>
      <c r="DN101" s="4"/>
      <c r="DO101" s="4"/>
      <c r="DP101" s="4"/>
      <c r="DQ101" s="4"/>
      <c r="DR101" s="4"/>
      <c r="DS101" s="4"/>
      <c r="DT101" s="4"/>
      <c r="DU101" s="4"/>
      <c r="DV101" s="4"/>
      <c r="DW101" s="4"/>
    </row>
    <row r="102" spans="3:127" x14ac:dyDescent="0.2"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  <c r="BQ102" s="4"/>
      <c r="BR102" s="4"/>
      <c r="BS102" s="4"/>
      <c r="BT102" s="4"/>
      <c r="BU102" s="4"/>
      <c r="BV102" s="4"/>
      <c r="BW102" s="4"/>
      <c r="BX102" s="4"/>
      <c r="BY102" s="4"/>
      <c r="BZ102" s="4"/>
      <c r="CA102" s="4"/>
      <c r="CB102" s="4"/>
      <c r="CC102" s="4"/>
      <c r="CD102" s="4"/>
      <c r="CE102" s="4"/>
      <c r="CF102" s="4"/>
      <c r="CG102" s="4"/>
      <c r="CH102" s="4"/>
      <c r="CI102" s="4"/>
      <c r="CJ102" s="4"/>
      <c r="CK102" s="4"/>
      <c r="CL102" s="4"/>
      <c r="CM102" s="4"/>
      <c r="CN102" s="4"/>
      <c r="CO102" s="4"/>
      <c r="CP102" s="4"/>
      <c r="CQ102" s="4"/>
      <c r="CR102" s="4"/>
      <c r="CS102" s="4"/>
      <c r="CT102" s="4"/>
      <c r="CU102" s="4"/>
      <c r="CV102" s="4"/>
      <c r="CW102" s="4"/>
      <c r="CX102" s="4"/>
      <c r="CY102" s="4"/>
      <c r="CZ102" s="4"/>
      <c r="DA102" s="4"/>
      <c r="DB102" s="4"/>
      <c r="DC102" s="4"/>
      <c r="DD102" s="4"/>
      <c r="DE102" s="4"/>
      <c r="DF102" s="4"/>
      <c r="DG102" s="4"/>
      <c r="DH102" s="4"/>
      <c r="DI102" s="4"/>
      <c r="DJ102" s="4"/>
      <c r="DK102" s="4"/>
      <c r="DL102" s="4"/>
      <c r="DM102" s="4"/>
      <c r="DN102" s="4"/>
      <c r="DO102" s="4"/>
      <c r="DP102" s="4"/>
      <c r="DQ102" s="4"/>
      <c r="DR102" s="4"/>
      <c r="DS102" s="4"/>
      <c r="DT102" s="4"/>
      <c r="DU102" s="4"/>
      <c r="DV102" s="4"/>
      <c r="DW102" s="4"/>
    </row>
    <row r="103" spans="3:127" x14ac:dyDescent="0.2"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  <c r="BO103" s="4"/>
      <c r="BP103" s="4"/>
      <c r="BQ103" s="4"/>
      <c r="BR103" s="4"/>
      <c r="BS103" s="4"/>
      <c r="BT103" s="4"/>
      <c r="BU103" s="4"/>
      <c r="BV103" s="4"/>
      <c r="BW103" s="4"/>
      <c r="BX103" s="4"/>
      <c r="BY103" s="4"/>
      <c r="BZ103" s="4"/>
      <c r="CA103" s="4"/>
      <c r="CB103" s="4"/>
      <c r="CC103" s="4"/>
      <c r="CD103" s="4"/>
      <c r="CE103" s="4"/>
      <c r="CF103" s="4"/>
      <c r="CG103" s="4"/>
      <c r="CH103" s="4"/>
      <c r="CI103" s="4"/>
      <c r="CJ103" s="4"/>
      <c r="CK103" s="4"/>
      <c r="CL103" s="4"/>
      <c r="CM103" s="4"/>
      <c r="CN103" s="4"/>
      <c r="CO103" s="4"/>
      <c r="CP103" s="4"/>
      <c r="CQ103" s="4"/>
      <c r="CR103" s="4"/>
      <c r="CS103" s="4"/>
      <c r="CT103" s="4"/>
      <c r="CU103" s="4"/>
      <c r="CV103" s="4"/>
      <c r="CW103" s="4"/>
      <c r="CX103" s="4"/>
      <c r="CY103" s="4"/>
      <c r="CZ103" s="4"/>
      <c r="DA103" s="4"/>
      <c r="DB103" s="4"/>
      <c r="DC103" s="4"/>
      <c r="DD103" s="4"/>
      <c r="DE103" s="4"/>
      <c r="DF103" s="4"/>
      <c r="DG103" s="4"/>
      <c r="DH103" s="4"/>
      <c r="DI103" s="4"/>
      <c r="DJ103" s="4"/>
      <c r="DK103" s="4"/>
      <c r="DL103" s="4"/>
      <c r="DM103" s="4"/>
      <c r="DN103" s="4"/>
      <c r="DO103" s="4"/>
      <c r="DP103" s="4"/>
      <c r="DQ103" s="4"/>
      <c r="DR103" s="4"/>
      <c r="DS103" s="4"/>
      <c r="DT103" s="4"/>
      <c r="DU103" s="4"/>
      <c r="DV103" s="4"/>
      <c r="DW103" s="4"/>
    </row>
    <row r="104" spans="3:127" x14ac:dyDescent="0.2"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  <c r="BP104" s="4"/>
      <c r="BQ104" s="4"/>
      <c r="BR104" s="4"/>
      <c r="BS104" s="4"/>
      <c r="BT104" s="4"/>
      <c r="BU104" s="4"/>
      <c r="BV104" s="4"/>
      <c r="BW104" s="4"/>
      <c r="BX104" s="4"/>
      <c r="BY104" s="4"/>
      <c r="BZ104" s="4"/>
      <c r="CA104" s="4"/>
      <c r="CB104" s="4"/>
      <c r="CC104" s="4"/>
      <c r="CD104" s="4"/>
      <c r="CE104" s="4"/>
      <c r="CF104" s="4"/>
      <c r="CG104" s="4"/>
      <c r="CH104" s="4"/>
      <c r="CI104" s="4"/>
      <c r="CJ104" s="4"/>
      <c r="CK104" s="4"/>
      <c r="CL104" s="4"/>
      <c r="CM104" s="4"/>
      <c r="CN104" s="4"/>
      <c r="CO104" s="4"/>
      <c r="CP104" s="4"/>
      <c r="CQ104" s="4"/>
      <c r="CR104" s="4"/>
      <c r="CS104" s="4"/>
      <c r="CT104" s="4"/>
      <c r="CU104" s="4"/>
      <c r="CV104" s="4"/>
      <c r="CW104" s="4"/>
      <c r="CX104" s="4"/>
      <c r="CY104" s="4"/>
      <c r="CZ104" s="4"/>
      <c r="DA104" s="4"/>
      <c r="DB104" s="4"/>
      <c r="DC104" s="4"/>
      <c r="DD104" s="4"/>
      <c r="DE104" s="4"/>
      <c r="DF104" s="4"/>
      <c r="DG104" s="4"/>
      <c r="DH104" s="4"/>
      <c r="DI104" s="4"/>
      <c r="DJ104" s="4"/>
      <c r="DK104" s="4"/>
      <c r="DL104" s="4"/>
      <c r="DM104" s="4"/>
      <c r="DN104" s="4"/>
      <c r="DO104" s="4"/>
      <c r="DP104" s="4"/>
      <c r="DQ104" s="4"/>
      <c r="DR104" s="4"/>
      <c r="DS104" s="4"/>
      <c r="DT104" s="4"/>
      <c r="DU104" s="4"/>
      <c r="DV104" s="4"/>
      <c r="DW104" s="4"/>
    </row>
    <row r="105" spans="3:127" x14ac:dyDescent="0.2"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  <c r="BO105" s="4"/>
      <c r="BP105" s="4"/>
      <c r="BQ105" s="4"/>
      <c r="BR105" s="4"/>
      <c r="BS105" s="4"/>
      <c r="BT105" s="4"/>
      <c r="BU105" s="4"/>
      <c r="BV105" s="4"/>
      <c r="BW105" s="4"/>
      <c r="BX105" s="4"/>
      <c r="BY105" s="4"/>
      <c r="BZ105" s="4"/>
      <c r="CA105" s="4"/>
      <c r="CB105" s="4"/>
      <c r="CC105" s="4"/>
      <c r="CD105" s="4"/>
      <c r="CE105" s="4"/>
      <c r="CF105" s="4"/>
      <c r="CG105" s="4"/>
      <c r="CH105" s="4"/>
      <c r="CI105" s="4"/>
      <c r="CJ105" s="4"/>
      <c r="CK105" s="4"/>
      <c r="CL105" s="4"/>
      <c r="CM105" s="4"/>
      <c r="CN105" s="4"/>
      <c r="CO105" s="4"/>
      <c r="CP105" s="4"/>
      <c r="CQ105" s="4"/>
      <c r="CR105" s="4"/>
      <c r="CS105" s="4"/>
      <c r="CT105" s="4"/>
      <c r="CU105" s="4"/>
      <c r="CV105" s="4"/>
      <c r="CW105" s="4"/>
      <c r="CX105" s="4"/>
      <c r="CY105" s="4"/>
      <c r="CZ105" s="4"/>
      <c r="DA105" s="4"/>
      <c r="DB105" s="4"/>
      <c r="DC105" s="4"/>
      <c r="DD105" s="4"/>
      <c r="DE105" s="4"/>
      <c r="DF105" s="4"/>
      <c r="DG105" s="4"/>
      <c r="DH105" s="4"/>
      <c r="DI105" s="4"/>
      <c r="DJ105" s="4"/>
      <c r="DK105" s="4"/>
      <c r="DL105" s="4"/>
      <c r="DM105" s="4"/>
      <c r="DN105" s="4"/>
      <c r="DO105" s="4"/>
      <c r="DP105" s="4"/>
      <c r="DQ105" s="4"/>
      <c r="DR105" s="4"/>
      <c r="DS105" s="4"/>
      <c r="DT105" s="4"/>
      <c r="DU105" s="4"/>
      <c r="DV105" s="4"/>
      <c r="DW105" s="4"/>
    </row>
    <row r="106" spans="3:127" x14ac:dyDescent="0.2"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  <c r="BQ106" s="4"/>
      <c r="BR106" s="4"/>
      <c r="BS106" s="4"/>
      <c r="BT106" s="4"/>
      <c r="BU106" s="4"/>
      <c r="BV106" s="4"/>
      <c r="BW106" s="4"/>
      <c r="BX106" s="4"/>
      <c r="BY106" s="4"/>
      <c r="BZ106" s="4"/>
      <c r="CA106" s="4"/>
      <c r="CB106" s="4"/>
      <c r="CC106" s="4"/>
      <c r="CD106" s="4"/>
      <c r="CE106" s="4"/>
      <c r="CF106" s="4"/>
      <c r="CG106" s="4"/>
      <c r="CH106" s="4"/>
      <c r="CI106" s="4"/>
      <c r="CJ106" s="4"/>
      <c r="CK106" s="4"/>
      <c r="CL106" s="4"/>
      <c r="CM106" s="4"/>
      <c r="CN106" s="4"/>
      <c r="CO106" s="4"/>
      <c r="CP106" s="4"/>
      <c r="CQ106" s="4"/>
      <c r="CR106" s="4"/>
      <c r="CS106" s="4"/>
      <c r="CT106" s="4"/>
      <c r="CU106" s="4"/>
      <c r="CV106" s="4"/>
      <c r="CW106" s="4"/>
      <c r="CX106" s="4"/>
      <c r="CY106" s="4"/>
      <c r="CZ106" s="4"/>
      <c r="DA106" s="4"/>
      <c r="DB106" s="4"/>
      <c r="DC106" s="4"/>
      <c r="DD106" s="4"/>
      <c r="DE106" s="4"/>
      <c r="DF106" s="4"/>
      <c r="DG106" s="4"/>
      <c r="DH106" s="4"/>
      <c r="DI106" s="4"/>
      <c r="DJ106" s="4"/>
      <c r="DK106" s="4"/>
      <c r="DL106" s="4"/>
      <c r="DM106" s="4"/>
      <c r="DN106" s="4"/>
      <c r="DO106" s="4"/>
      <c r="DP106" s="4"/>
      <c r="DQ106" s="4"/>
      <c r="DR106" s="4"/>
      <c r="DS106" s="4"/>
      <c r="DT106" s="4"/>
      <c r="DU106" s="4"/>
      <c r="DV106" s="4"/>
      <c r="DW106" s="4"/>
    </row>
    <row r="107" spans="3:127" x14ac:dyDescent="0.2"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4"/>
      <c r="BP107" s="4"/>
      <c r="BQ107" s="4"/>
      <c r="BR107" s="4"/>
      <c r="BS107" s="4"/>
      <c r="BT107" s="4"/>
      <c r="BU107" s="4"/>
      <c r="BV107" s="4"/>
      <c r="BW107" s="4"/>
      <c r="BX107" s="4"/>
      <c r="BY107" s="4"/>
      <c r="BZ107" s="4"/>
      <c r="CA107" s="4"/>
      <c r="CB107" s="4"/>
      <c r="CC107" s="4"/>
      <c r="CD107" s="4"/>
      <c r="CE107" s="4"/>
      <c r="CF107" s="4"/>
      <c r="CG107" s="4"/>
      <c r="CH107" s="4"/>
      <c r="CI107" s="4"/>
      <c r="CJ107" s="4"/>
      <c r="CK107" s="4"/>
      <c r="CL107" s="4"/>
      <c r="CM107" s="4"/>
      <c r="CN107" s="4"/>
      <c r="CO107" s="4"/>
      <c r="CP107" s="4"/>
      <c r="CQ107" s="4"/>
      <c r="CR107" s="4"/>
      <c r="CS107" s="4"/>
      <c r="CT107" s="4"/>
      <c r="CU107" s="4"/>
      <c r="CV107" s="4"/>
      <c r="CW107" s="4"/>
      <c r="CX107" s="4"/>
      <c r="CY107" s="4"/>
      <c r="CZ107" s="4"/>
      <c r="DA107" s="4"/>
      <c r="DB107" s="4"/>
      <c r="DC107" s="4"/>
      <c r="DD107" s="4"/>
      <c r="DE107" s="4"/>
      <c r="DF107" s="4"/>
      <c r="DG107" s="4"/>
      <c r="DH107" s="4"/>
      <c r="DI107" s="4"/>
      <c r="DJ107" s="4"/>
      <c r="DK107" s="4"/>
      <c r="DL107" s="4"/>
      <c r="DM107" s="4"/>
      <c r="DN107" s="4"/>
      <c r="DO107" s="4"/>
      <c r="DP107" s="4"/>
      <c r="DQ107" s="4"/>
      <c r="DR107" s="4"/>
      <c r="DS107" s="4"/>
      <c r="DT107" s="4"/>
      <c r="DU107" s="4"/>
      <c r="DV107" s="4"/>
      <c r="DW107" s="4"/>
    </row>
    <row r="108" spans="3:127" x14ac:dyDescent="0.2"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  <c r="BQ108" s="4"/>
      <c r="BR108" s="4"/>
      <c r="BS108" s="4"/>
      <c r="BT108" s="4"/>
      <c r="BU108" s="4"/>
      <c r="BV108" s="4"/>
      <c r="BW108" s="4"/>
      <c r="BX108" s="4"/>
      <c r="BY108" s="4"/>
      <c r="BZ108" s="4"/>
      <c r="CA108" s="4"/>
      <c r="CB108" s="4"/>
      <c r="CC108" s="4"/>
      <c r="CD108" s="4"/>
      <c r="CE108" s="4"/>
      <c r="CF108" s="4"/>
      <c r="CG108" s="4"/>
      <c r="CH108" s="4"/>
      <c r="CI108" s="4"/>
      <c r="CJ108" s="4"/>
      <c r="CK108" s="4"/>
      <c r="CL108" s="4"/>
      <c r="CM108" s="4"/>
      <c r="CN108" s="4"/>
      <c r="CO108" s="4"/>
      <c r="CP108" s="4"/>
      <c r="CQ108" s="4"/>
      <c r="CR108" s="4"/>
      <c r="CS108" s="4"/>
      <c r="CT108" s="4"/>
      <c r="CU108" s="4"/>
      <c r="CV108" s="4"/>
      <c r="CW108" s="4"/>
      <c r="CX108" s="4"/>
      <c r="CY108" s="4"/>
      <c r="CZ108" s="4"/>
      <c r="DA108" s="4"/>
      <c r="DB108" s="4"/>
      <c r="DC108" s="4"/>
      <c r="DD108" s="4"/>
      <c r="DE108" s="4"/>
      <c r="DF108" s="4"/>
      <c r="DG108" s="4"/>
      <c r="DH108" s="4"/>
      <c r="DI108" s="4"/>
      <c r="DJ108" s="4"/>
      <c r="DK108" s="4"/>
      <c r="DL108" s="4"/>
      <c r="DM108" s="4"/>
      <c r="DN108" s="4"/>
      <c r="DO108" s="4"/>
      <c r="DP108" s="4"/>
      <c r="DQ108" s="4"/>
      <c r="DR108" s="4"/>
      <c r="DS108" s="4"/>
      <c r="DT108" s="4"/>
      <c r="DU108" s="4"/>
      <c r="DV108" s="4"/>
      <c r="DW108" s="4"/>
    </row>
    <row r="109" spans="3:127" x14ac:dyDescent="0.2"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4"/>
      <c r="BP109" s="4"/>
      <c r="BQ109" s="4"/>
      <c r="BR109" s="4"/>
      <c r="BS109" s="4"/>
      <c r="BT109" s="4"/>
      <c r="BU109" s="4"/>
      <c r="BV109" s="4"/>
      <c r="BW109" s="4"/>
      <c r="BX109" s="4"/>
      <c r="BY109" s="4"/>
      <c r="BZ109" s="4"/>
      <c r="CA109" s="4"/>
      <c r="CB109" s="4"/>
      <c r="CC109" s="4"/>
      <c r="CD109" s="4"/>
      <c r="CE109" s="4"/>
      <c r="CF109" s="4"/>
      <c r="CG109" s="4"/>
      <c r="CH109" s="4"/>
      <c r="CI109" s="4"/>
      <c r="CJ109" s="4"/>
      <c r="CK109" s="4"/>
      <c r="CL109" s="4"/>
      <c r="CM109" s="4"/>
      <c r="CN109" s="4"/>
      <c r="CO109" s="4"/>
      <c r="CP109" s="4"/>
      <c r="CQ109" s="4"/>
      <c r="CR109" s="4"/>
      <c r="CS109" s="4"/>
      <c r="CT109" s="4"/>
      <c r="CU109" s="4"/>
      <c r="CV109" s="4"/>
      <c r="CW109" s="4"/>
      <c r="CX109" s="4"/>
      <c r="CY109" s="4"/>
      <c r="CZ109" s="4"/>
      <c r="DA109" s="4"/>
      <c r="DB109" s="4"/>
      <c r="DC109" s="4"/>
      <c r="DD109" s="4"/>
      <c r="DE109" s="4"/>
      <c r="DF109" s="4"/>
      <c r="DG109" s="4"/>
      <c r="DH109" s="4"/>
      <c r="DI109" s="4"/>
      <c r="DJ109" s="4"/>
      <c r="DK109" s="4"/>
      <c r="DL109" s="4"/>
      <c r="DM109" s="4"/>
      <c r="DN109" s="4"/>
      <c r="DO109" s="4"/>
      <c r="DP109" s="4"/>
      <c r="DQ109" s="4"/>
      <c r="DR109" s="4"/>
      <c r="DS109" s="4"/>
      <c r="DT109" s="4"/>
      <c r="DU109" s="4"/>
      <c r="DV109" s="4"/>
      <c r="DW109" s="4"/>
    </row>
    <row r="110" spans="3:127" x14ac:dyDescent="0.2"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  <c r="BQ110" s="4"/>
      <c r="BR110" s="4"/>
      <c r="BS110" s="4"/>
      <c r="BT110" s="4"/>
      <c r="BU110" s="4"/>
      <c r="BV110" s="4"/>
      <c r="BW110" s="4"/>
      <c r="BX110" s="4"/>
      <c r="BY110" s="4"/>
      <c r="BZ110" s="4"/>
      <c r="CA110" s="4"/>
      <c r="CB110" s="4"/>
      <c r="CC110" s="4"/>
      <c r="CD110" s="4"/>
      <c r="CE110" s="4"/>
      <c r="CF110" s="4"/>
      <c r="CG110" s="4"/>
      <c r="CH110" s="4"/>
      <c r="CI110" s="4"/>
      <c r="CJ110" s="4"/>
      <c r="CK110" s="4"/>
      <c r="CL110" s="4"/>
      <c r="CM110" s="4"/>
      <c r="CN110" s="4"/>
      <c r="CO110" s="4"/>
      <c r="CP110" s="4"/>
      <c r="CQ110" s="4"/>
      <c r="CR110" s="4"/>
      <c r="CS110" s="4"/>
      <c r="CT110" s="4"/>
      <c r="CU110" s="4"/>
      <c r="CV110" s="4"/>
      <c r="CW110" s="4"/>
      <c r="CX110" s="4"/>
      <c r="CY110" s="4"/>
      <c r="CZ110" s="4"/>
      <c r="DA110" s="4"/>
      <c r="DB110" s="4"/>
      <c r="DC110" s="4"/>
      <c r="DD110" s="4"/>
      <c r="DE110" s="4"/>
      <c r="DF110" s="4"/>
      <c r="DG110" s="4"/>
      <c r="DH110" s="4"/>
      <c r="DI110" s="4"/>
      <c r="DJ110" s="4"/>
      <c r="DK110" s="4"/>
      <c r="DL110" s="4"/>
      <c r="DM110" s="4"/>
      <c r="DN110" s="4"/>
      <c r="DO110" s="4"/>
      <c r="DP110" s="4"/>
      <c r="DQ110" s="4"/>
      <c r="DR110" s="4"/>
      <c r="DS110" s="4"/>
      <c r="DT110" s="4"/>
      <c r="DU110" s="4"/>
      <c r="DV110" s="4"/>
      <c r="DW110" s="4"/>
    </row>
    <row r="111" spans="3:127" x14ac:dyDescent="0.2"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  <c r="BP111" s="4"/>
      <c r="BQ111" s="4"/>
      <c r="BR111" s="4"/>
      <c r="BS111" s="4"/>
      <c r="BT111" s="4"/>
      <c r="BU111" s="4"/>
      <c r="BV111" s="4"/>
      <c r="BW111" s="4"/>
      <c r="BX111" s="4"/>
      <c r="BY111" s="4"/>
      <c r="BZ111" s="4"/>
      <c r="CA111" s="4"/>
      <c r="CB111" s="4"/>
      <c r="CC111" s="4"/>
      <c r="CD111" s="4"/>
      <c r="CE111" s="4"/>
      <c r="CF111" s="4"/>
      <c r="CG111" s="4"/>
      <c r="CH111" s="4"/>
      <c r="CI111" s="4"/>
      <c r="CJ111" s="4"/>
      <c r="CK111" s="4"/>
      <c r="CL111" s="4"/>
      <c r="CM111" s="4"/>
      <c r="CN111" s="4"/>
      <c r="CO111" s="4"/>
      <c r="CP111" s="4"/>
      <c r="CQ111" s="4"/>
      <c r="CR111" s="4"/>
      <c r="CS111" s="4"/>
      <c r="CT111" s="4"/>
      <c r="CU111" s="4"/>
      <c r="CV111" s="4"/>
      <c r="CW111" s="4"/>
      <c r="CX111" s="4"/>
      <c r="CY111" s="4"/>
      <c r="CZ111" s="4"/>
      <c r="DA111" s="4"/>
      <c r="DB111" s="4"/>
      <c r="DC111" s="4"/>
      <c r="DD111" s="4"/>
      <c r="DE111" s="4"/>
      <c r="DF111" s="4"/>
      <c r="DG111" s="4"/>
      <c r="DH111" s="4"/>
      <c r="DI111" s="4"/>
      <c r="DJ111" s="4"/>
      <c r="DK111" s="4"/>
      <c r="DL111" s="4"/>
      <c r="DM111" s="4"/>
      <c r="DN111" s="4"/>
      <c r="DO111" s="4"/>
      <c r="DP111" s="4"/>
      <c r="DQ111" s="4"/>
      <c r="DR111" s="4"/>
      <c r="DS111" s="4"/>
      <c r="DT111" s="4"/>
      <c r="DU111" s="4"/>
      <c r="DV111" s="4"/>
      <c r="DW111" s="4"/>
    </row>
    <row r="112" spans="3:127" x14ac:dyDescent="0.2"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  <c r="BQ112" s="4"/>
      <c r="BR112" s="4"/>
      <c r="BS112" s="4"/>
      <c r="BT112" s="4"/>
      <c r="BU112" s="4"/>
      <c r="BV112" s="4"/>
      <c r="BW112" s="4"/>
      <c r="BX112" s="4"/>
      <c r="BY112" s="4"/>
      <c r="BZ112" s="4"/>
      <c r="CA112" s="4"/>
      <c r="CB112" s="4"/>
      <c r="CC112" s="4"/>
      <c r="CD112" s="4"/>
      <c r="CE112" s="4"/>
      <c r="CF112" s="4"/>
      <c r="CG112" s="4"/>
      <c r="CH112" s="4"/>
      <c r="CI112" s="4"/>
      <c r="CJ112" s="4"/>
      <c r="CK112" s="4"/>
      <c r="CL112" s="4"/>
      <c r="CM112" s="4"/>
      <c r="CN112" s="4"/>
      <c r="CO112" s="4"/>
      <c r="CP112" s="4"/>
      <c r="CQ112" s="4"/>
      <c r="CR112" s="4"/>
      <c r="CS112" s="4"/>
      <c r="CT112" s="4"/>
      <c r="CU112" s="4"/>
      <c r="CV112" s="4"/>
      <c r="CW112" s="4"/>
      <c r="CX112" s="4"/>
      <c r="CY112" s="4"/>
      <c r="CZ112" s="4"/>
      <c r="DA112" s="4"/>
      <c r="DB112" s="4"/>
      <c r="DC112" s="4"/>
      <c r="DD112" s="4"/>
      <c r="DE112" s="4"/>
      <c r="DF112" s="4"/>
      <c r="DG112" s="4"/>
      <c r="DH112" s="4"/>
      <c r="DI112" s="4"/>
      <c r="DJ112" s="4"/>
      <c r="DK112" s="4"/>
      <c r="DL112" s="4"/>
      <c r="DM112" s="4"/>
      <c r="DN112" s="4"/>
      <c r="DO112" s="4"/>
      <c r="DP112" s="4"/>
      <c r="DQ112" s="4"/>
      <c r="DR112" s="4"/>
      <c r="DS112" s="4"/>
      <c r="DT112" s="4"/>
      <c r="DU112" s="4"/>
      <c r="DV112" s="4"/>
      <c r="DW112" s="4"/>
    </row>
    <row r="113" spans="3:127" x14ac:dyDescent="0.2"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  <c r="BP113" s="4"/>
      <c r="BQ113" s="4"/>
      <c r="BR113" s="4"/>
      <c r="BS113" s="4"/>
      <c r="BT113" s="4"/>
      <c r="BU113" s="4"/>
      <c r="BV113" s="4"/>
      <c r="BW113" s="4"/>
      <c r="BX113" s="4"/>
      <c r="BY113" s="4"/>
      <c r="BZ113" s="4"/>
      <c r="CA113" s="4"/>
      <c r="CB113" s="4"/>
      <c r="CC113" s="4"/>
      <c r="CD113" s="4"/>
      <c r="CE113" s="4"/>
      <c r="CF113" s="4"/>
      <c r="CG113" s="4"/>
      <c r="CH113" s="4"/>
      <c r="CI113" s="4"/>
      <c r="CJ113" s="4"/>
      <c r="CK113" s="4"/>
      <c r="CL113" s="4"/>
      <c r="CM113" s="4"/>
      <c r="CN113" s="4"/>
      <c r="CO113" s="4"/>
      <c r="CP113" s="4"/>
      <c r="CQ113" s="4"/>
      <c r="CR113" s="4"/>
      <c r="CS113" s="4"/>
      <c r="CT113" s="4"/>
      <c r="CU113" s="4"/>
      <c r="CV113" s="4"/>
      <c r="CW113" s="4"/>
      <c r="CX113" s="4"/>
      <c r="CY113" s="4"/>
      <c r="CZ113" s="4"/>
      <c r="DA113" s="4"/>
      <c r="DB113" s="4"/>
      <c r="DC113" s="4"/>
      <c r="DD113" s="4"/>
      <c r="DE113" s="4"/>
      <c r="DF113" s="4"/>
      <c r="DG113" s="4"/>
      <c r="DH113" s="4"/>
      <c r="DI113" s="4"/>
      <c r="DJ113" s="4"/>
      <c r="DK113" s="4"/>
      <c r="DL113" s="4"/>
      <c r="DM113" s="4"/>
      <c r="DN113" s="4"/>
      <c r="DO113" s="4"/>
      <c r="DP113" s="4"/>
      <c r="DQ113" s="4"/>
      <c r="DR113" s="4"/>
      <c r="DS113" s="4"/>
      <c r="DT113" s="4"/>
      <c r="DU113" s="4"/>
      <c r="DV113" s="4"/>
      <c r="DW113" s="4"/>
    </row>
    <row r="114" spans="3:127" x14ac:dyDescent="0.2"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  <c r="BP114" s="4"/>
      <c r="BQ114" s="4"/>
      <c r="BR114" s="4"/>
      <c r="BS114" s="4"/>
      <c r="BT114" s="4"/>
      <c r="BU114" s="4"/>
      <c r="BV114" s="4"/>
      <c r="BW114" s="4"/>
      <c r="BX114" s="4"/>
      <c r="BY114" s="4"/>
      <c r="BZ114" s="4"/>
      <c r="CA114" s="4"/>
      <c r="CB114" s="4"/>
      <c r="CC114" s="4"/>
      <c r="CD114" s="4"/>
      <c r="CE114" s="4"/>
      <c r="CF114" s="4"/>
      <c r="CG114" s="4"/>
      <c r="CH114" s="4"/>
      <c r="CI114" s="4"/>
      <c r="CJ114" s="4"/>
      <c r="CK114" s="4"/>
      <c r="CL114" s="4"/>
      <c r="CM114" s="4"/>
      <c r="CN114" s="4"/>
      <c r="CO114" s="4"/>
      <c r="CP114" s="4"/>
      <c r="CQ114" s="4"/>
      <c r="CR114" s="4"/>
      <c r="CS114" s="4"/>
      <c r="CT114" s="4"/>
      <c r="CU114" s="4"/>
      <c r="CV114" s="4"/>
      <c r="CW114" s="4"/>
      <c r="CX114" s="4"/>
      <c r="CY114" s="4"/>
      <c r="CZ114" s="4"/>
      <c r="DA114" s="4"/>
      <c r="DB114" s="4"/>
      <c r="DC114" s="4"/>
      <c r="DD114" s="4"/>
      <c r="DE114" s="4"/>
      <c r="DF114" s="4"/>
      <c r="DG114" s="4"/>
      <c r="DH114" s="4"/>
      <c r="DI114" s="4"/>
      <c r="DJ114" s="4"/>
      <c r="DK114" s="4"/>
      <c r="DL114" s="4"/>
      <c r="DM114" s="4"/>
      <c r="DN114" s="4"/>
      <c r="DO114" s="4"/>
      <c r="DP114" s="4"/>
      <c r="DQ114" s="4"/>
      <c r="DR114" s="4"/>
      <c r="DS114" s="4"/>
      <c r="DT114" s="4"/>
      <c r="DU114" s="4"/>
      <c r="DV114" s="4"/>
      <c r="DW114" s="4"/>
    </row>
    <row r="115" spans="3:127" x14ac:dyDescent="0.2"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O115" s="4"/>
      <c r="BP115" s="4"/>
      <c r="BQ115" s="4"/>
      <c r="BR115" s="4"/>
      <c r="BS115" s="4"/>
      <c r="BT115" s="4"/>
      <c r="BU115" s="4"/>
      <c r="BV115" s="4"/>
      <c r="BW115" s="4"/>
      <c r="BX115" s="4"/>
      <c r="BY115" s="4"/>
      <c r="BZ115" s="4"/>
      <c r="CA115" s="4"/>
      <c r="CB115" s="4"/>
      <c r="CC115" s="4"/>
      <c r="CD115" s="4"/>
      <c r="CE115" s="4"/>
      <c r="CF115" s="4"/>
      <c r="CG115" s="4"/>
      <c r="CH115" s="4"/>
      <c r="CI115" s="4"/>
      <c r="CJ115" s="4"/>
      <c r="CK115" s="4"/>
      <c r="CL115" s="4"/>
      <c r="CM115" s="4"/>
      <c r="CN115" s="4"/>
      <c r="CO115" s="4"/>
      <c r="CP115" s="4"/>
      <c r="CQ115" s="4"/>
      <c r="CR115" s="4"/>
      <c r="CS115" s="4"/>
      <c r="CT115" s="4"/>
      <c r="CU115" s="4"/>
      <c r="CV115" s="4"/>
      <c r="CW115" s="4"/>
      <c r="CX115" s="4"/>
      <c r="CY115" s="4"/>
      <c r="CZ115" s="4"/>
      <c r="DA115" s="4"/>
      <c r="DB115" s="4"/>
      <c r="DC115" s="4"/>
      <c r="DD115" s="4"/>
      <c r="DE115" s="4"/>
      <c r="DF115" s="4"/>
      <c r="DG115" s="4"/>
      <c r="DH115" s="4"/>
      <c r="DI115" s="4"/>
      <c r="DJ115" s="4"/>
      <c r="DK115" s="4"/>
      <c r="DL115" s="4"/>
      <c r="DM115" s="4"/>
      <c r="DN115" s="4"/>
      <c r="DO115" s="4"/>
      <c r="DP115" s="4"/>
      <c r="DQ115" s="4"/>
      <c r="DR115" s="4"/>
      <c r="DS115" s="4"/>
      <c r="DT115" s="4"/>
      <c r="DU115" s="4"/>
      <c r="DV115" s="4"/>
      <c r="DW115" s="4"/>
    </row>
    <row r="116" spans="3:127" x14ac:dyDescent="0.2"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  <c r="BP116" s="4"/>
      <c r="BQ116" s="4"/>
      <c r="BR116" s="4"/>
      <c r="BS116" s="4"/>
      <c r="BT116" s="4"/>
      <c r="BU116" s="4"/>
      <c r="BV116" s="4"/>
      <c r="BW116" s="4"/>
      <c r="BX116" s="4"/>
      <c r="BY116" s="4"/>
      <c r="BZ116" s="4"/>
      <c r="CA116" s="4"/>
      <c r="CB116" s="4"/>
      <c r="CC116" s="4"/>
      <c r="CD116" s="4"/>
      <c r="CE116" s="4"/>
      <c r="CF116" s="4"/>
      <c r="CG116" s="4"/>
      <c r="CH116" s="4"/>
      <c r="CI116" s="4"/>
      <c r="CJ116" s="4"/>
      <c r="CK116" s="4"/>
      <c r="CL116" s="4"/>
      <c r="CM116" s="4"/>
      <c r="CN116" s="4"/>
      <c r="CO116" s="4"/>
      <c r="CP116" s="4"/>
      <c r="CQ116" s="4"/>
      <c r="CR116" s="4"/>
      <c r="CS116" s="4"/>
      <c r="CT116" s="4"/>
      <c r="CU116" s="4"/>
      <c r="CV116" s="4"/>
      <c r="CW116" s="4"/>
      <c r="CX116" s="4"/>
      <c r="CY116" s="4"/>
      <c r="CZ116" s="4"/>
      <c r="DA116" s="4"/>
      <c r="DB116" s="4"/>
      <c r="DC116" s="4"/>
      <c r="DD116" s="4"/>
      <c r="DE116" s="4"/>
      <c r="DF116" s="4"/>
      <c r="DG116" s="4"/>
      <c r="DH116" s="4"/>
      <c r="DI116" s="4"/>
      <c r="DJ116" s="4"/>
      <c r="DK116" s="4"/>
      <c r="DL116" s="4"/>
      <c r="DM116" s="4"/>
      <c r="DN116" s="4"/>
      <c r="DO116" s="4"/>
      <c r="DP116" s="4"/>
      <c r="DQ116" s="4"/>
      <c r="DR116" s="4"/>
      <c r="DS116" s="4"/>
      <c r="DT116" s="4"/>
      <c r="DU116" s="4"/>
      <c r="DV116" s="4"/>
      <c r="DW116" s="4"/>
    </row>
    <row r="117" spans="3:127" x14ac:dyDescent="0.2"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O117" s="4"/>
      <c r="BP117" s="4"/>
      <c r="BQ117" s="4"/>
      <c r="BR117" s="4"/>
      <c r="BS117" s="4"/>
      <c r="BT117" s="4"/>
      <c r="BU117" s="4"/>
      <c r="BV117" s="4"/>
      <c r="BW117" s="4"/>
      <c r="BX117" s="4"/>
      <c r="BY117" s="4"/>
      <c r="BZ117" s="4"/>
      <c r="CA117" s="4"/>
      <c r="CB117" s="4"/>
      <c r="CC117" s="4"/>
      <c r="CD117" s="4"/>
      <c r="CE117" s="4"/>
      <c r="CF117" s="4"/>
      <c r="CG117" s="4"/>
      <c r="CH117" s="4"/>
      <c r="CI117" s="4"/>
      <c r="CJ117" s="4"/>
      <c r="CK117" s="4"/>
      <c r="CL117" s="4"/>
      <c r="CM117" s="4"/>
      <c r="CN117" s="4"/>
      <c r="CO117" s="4"/>
      <c r="CP117" s="4"/>
      <c r="CQ117" s="4"/>
      <c r="CR117" s="4"/>
      <c r="CS117" s="4"/>
      <c r="CT117" s="4"/>
      <c r="CU117" s="4"/>
      <c r="CV117" s="4"/>
      <c r="CW117" s="4"/>
      <c r="CX117" s="4"/>
      <c r="CY117" s="4"/>
      <c r="CZ117" s="4"/>
      <c r="DA117" s="4"/>
      <c r="DB117" s="4"/>
      <c r="DC117" s="4"/>
      <c r="DD117" s="4"/>
      <c r="DE117" s="4"/>
      <c r="DF117" s="4"/>
      <c r="DG117" s="4"/>
      <c r="DH117" s="4"/>
      <c r="DI117" s="4"/>
      <c r="DJ117" s="4"/>
      <c r="DK117" s="4"/>
      <c r="DL117" s="4"/>
      <c r="DM117" s="4"/>
      <c r="DN117" s="4"/>
      <c r="DO117" s="4"/>
      <c r="DP117" s="4"/>
      <c r="DQ117" s="4"/>
      <c r="DR117" s="4"/>
      <c r="DS117" s="4"/>
      <c r="DT117" s="4"/>
      <c r="DU117" s="4"/>
      <c r="DV117" s="4"/>
      <c r="DW117" s="4"/>
    </row>
    <row r="118" spans="3:127" x14ac:dyDescent="0.2"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  <c r="BP118" s="4"/>
      <c r="BQ118" s="4"/>
      <c r="BR118" s="4"/>
      <c r="BS118" s="4"/>
      <c r="BT118" s="4"/>
      <c r="BU118" s="4"/>
      <c r="BV118" s="4"/>
      <c r="BW118" s="4"/>
      <c r="BX118" s="4"/>
      <c r="BY118" s="4"/>
      <c r="BZ118" s="4"/>
      <c r="CA118" s="4"/>
      <c r="CB118" s="4"/>
      <c r="CC118" s="4"/>
      <c r="CD118" s="4"/>
      <c r="CE118" s="4"/>
      <c r="CF118" s="4"/>
      <c r="CG118" s="4"/>
      <c r="CH118" s="4"/>
      <c r="CI118" s="4"/>
      <c r="CJ118" s="4"/>
      <c r="CK118" s="4"/>
      <c r="CL118" s="4"/>
      <c r="CM118" s="4"/>
      <c r="CN118" s="4"/>
      <c r="CO118" s="4"/>
      <c r="CP118" s="4"/>
      <c r="CQ118" s="4"/>
      <c r="CR118" s="4"/>
      <c r="CS118" s="4"/>
      <c r="CT118" s="4"/>
      <c r="CU118" s="4"/>
      <c r="CV118" s="4"/>
      <c r="CW118" s="4"/>
      <c r="CX118" s="4"/>
      <c r="CY118" s="4"/>
      <c r="CZ118" s="4"/>
      <c r="DA118" s="4"/>
      <c r="DB118" s="4"/>
      <c r="DC118" s="4"/>
      <c r="DD118" s="4"/>
      <c r="DE118" s="4"/>
      <c r="DF118" s="4"/>
      <c r="DG118" s="4"/>
      <c r="DH118" s="4"/>
      <c r="DI118" s="4"/>
      <c r="DJ118" s="4"/>
      <c r="DK118" s="4"/>
      <c r="DL118" s="4"/>
      <c r="DM118" s="4"/>
      <c r="DN118" s="4"/>
      <c r="DO118" s="4"/>
      <c r="DP118" s="4"/>
      <c r="DQ118" s="4"/>
      <c r="DR118" s="4"/>
      <c r="DS118" s="4"/>
      <c r="DT118" s="4"/>
      <c r="DU118" s="4"/>
      <c r="DV118" s="4"/>
      <c r="DW118" s="4"/>
    </row>
    <row r="119" spans="3:127" x14ac:dyDescent="0.2"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O119" s="4"/>
      <c r="BP119" s="4"/>
      <c r="BQ119" s="4"/>
      <c r="BR119" s="4"/>
      <c r="BS119" s="4"/>
      <c r="BT119" s="4"/>
      <c r="BU119" s="4"/>
      <c r="BV119" s="4"/>
      <c r="BW119" s="4"/>
      <c r="BX119" s="4"/>
      <c r="BY119" s="4"/>
      <c r="BZ119" s="4"/>
      <c r="CA119" s="4"/>
      <c r="CB119" s="4"/>
      <c r="CC119" s="4"/>
      <c r="CD119" s="4"/>
      <c r="CE119" s="4"/>
      <c r="CF119" s="4"/>
      <c r="CG119" s="4"/>
      <c r="CH119" s="4"/>
      <c r="CI119" s="4"/>
      <c r="CJ119" s="4"/>
      <c r="CK119" s="4"/>
      <c r="CL119" s="4"/>
      <c r="CM119" s="4"/>
      <c r="CN119" s="4"/>
      <c r="CO119" s="4"/>
      <c r="CP119" s="4"/>
      <c r="CQ119" s="4"/>
      <c r="CR119" s="4"/>
      <c r="CS119" s="4"/>
      <c r="CT119" s="4"/>
      <c r="CU119" s="4"/>
      <c r="CV119" s="4"/>
      <c r="CW119" s="4"/>
      <c r="CX119" s="4"/>
      <c r="CY119" s="4"/>
      <c r="CZ119" s="4"/>
      <c r="DA119" s="4"/>
      <c r="DB119" s="4"/>
      <c r="DC119" s="4"/>
      <c r="DD119" s="4"/>
      <c r="DE119" s="4"/>
      <c r="DF119" s="4"/>
      <c r="DG119" s="4"/>
      <c r="DH119" s="4"/>
      <c r="DI119" s="4"/>
      <c r="DJ119" s="4"/>
      <c r="DK119" s="4"/>
      <c r="DL119" s="4"/>
      <c r="DM119" s="4"/>
      <c r="DN119" s="4"/>
      <c r="DO119" s="4"/>
      <c r="DP119" s="4"/>
      <c r="DQ119" s="4"/>
      <c r="DR119" s="4"/>
      <c r="DS119" s="4"/>
      <c r="DT119" s="4"/>
      <c r="DU119" s="4"/>
      <c r="DV119" s="4"/>
      <c r="DW119" s="4"/>
    </row>
    <row r="120" spans="3:127" x14ac:dyDescent="0.2"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  <c r="BP120" s="4"/>
      <c r="BQ120" s="4"/>
      <c r="BR120" s="4"/>
      <c r="BS120" s="4"/>
      <c r="BT120" s="4"/>
      <c r="BU120" s="4"/>
      <c r="BV120" s="4"/>
      <c r="BW120" s="4"/>
      <c r="BX120" s="4"/>
      <c r="BY120" s="4"/>
      <c r="BZ120" s="4"/>
      <c r="CA120" s="4"/>
      <c r="CB120" s="4"/>
      <c r="CC120" s="4"/>
      <c r="CD120" s="4"/>
      <c r="CE120" s="4"/>
      <c r="CF120" s="4"/>
      <c r="CG120" s="4"/>
      <c r="CH120" s="4"/>
      <c r="CI120" s="4"/>
      <c r="CJ120" s="4"/>
      <c r="CK120" s="4"/>
      <c r="CL120" s="4"/>
      <c r="CM120" s="4"/>
      <c r="CN120" s="4"/>
      <c r="CO120" s="4"/>
      <c r="CP120" s="4"/>
      <c r="CQ120" s="4"/>
      <c r="CR120" s="4"/>
      <c r="CS120" s="4"/>
      <c r="CT120" s="4"/>
      <c r="CU120" s="4"/>
      <c r="CV120" s="4"/>
      <c r="CW120" s="4"/>
      <c r="CX120" s="4"/>
      <c r="CY120" s="4"/>
      <c r="CZ120" s="4"/>
      <c r="DA120" s="4"/>
      <c r="DB120" s="4"/>
      <c r="DC120" s="4"/>
      <c r="DD120" s="4"/>
      <c r="DE120" s="4"/>
      <c r="DF120" s="4"/>
      <c r="DG120" s="4"/>
      <c r="DH120" s="4"/>
      <c r="DI120" s="4"/>
      <c r="DJ120" s="4"/>
      <c r="DK120" s="4"/>
      <c r="DL120" s="4"/>
      <c r="DM120" s="4"/>
      <c r="DN120" s="4"/>
      <c r="DO120" s="4"/>
      <c r="DP120" s="4"/>
      <c r="DQ120" s="4"/>
      <c r="DR120" s="4"/>
      <c r="DS120" s="4"/>
      <c r="DT120" s="4"/>
      <c r="DU120" s="4"/>
      <c r="DV120" s="4"/>
      <c r="DW120" s="4"/>
    </row>
    <row r="121" spans="3:127" x14ac:dyDescent="0.2"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O121" s="4"/>
      <c r="BP121" s="4"/>
      <c r="BQ121" s="4"/>
      <c r="BR121" s="4"/>
      <c r="BS121" s="4"/>
      <c r="BT121" s="4"/>
      <c r="BU121" s="4"/>
      <c r="BV121" s="4"/>
      <c r="BW121" s="4"/>
      <c r="BX121" s="4"/>
      <c r="BY121" s="4"/>
      <c r="BZ121" s="4"/>
      <c r="CA121" s="4"/>
      <c r="CB121" s="4"/>
      <c r="CC121" s="4"/>
      <c r="CD121" s="4"/>
      <c r="CE121" s="4"/>
      <c r="CF121" s="4"/>
      <c r="CG121" s="4"/>
      <c r="CH121" s="4"/>
      <c r="CI121" s="4"/>
      <c r="CJ121" s="4"/>
      <c r="CK121" s="4"/>
      <c r="CL121" s="4"/>
      <c r="CM121" s="4"/>
      <c r="CN121" s="4"/>
      <c r="CO121" s="4"/>
      <c r="CP121" s="4"/>
      <c r="CQ121" s="4"/>
      <c r="CR121" s="4"/>
      <c r="CS121" s="4"/>
      <c r="CT121" s="4"/>
      <c r="CU121" s="4"/>
      <c r="CV121" s="4"/>
      <c r="CW121" s="4"/>
      <c r="CX121" s="4"/>
      <c r="CY121" s="4"/>
      <c r="CZ121" s="4"/>
      <c r="DA121" s="4"/>
      <c r="DB121" s="4"/>
      <c r="DC121" s="4"/>
      <c r="DD121" s="4"/>
      <c r="DE121" s="4"/>
      <c r="DF121" s="4"/>
      <c r="DG121" s="4"/>
      <c r="DH121" s="4"/>
      <c r="DI121" s="4"/>
      <c r="DJ121" s="4"/>
      <c r="DK121" s="4"/>
      <c r="DL121" s="4"/>
      <c r="DM121" s="4"/>
      <c r="DN121" s="4"/>
      <c r="DO121" s="4"/>
      <c r="DP121" s="4"/>
      <c r="DQ121" s="4"/>
      <c r="DR121" s="4"/>
      <c r="DS121" s="4"/>
      <c r="DT121" s="4"/>
      <c r="DU121" s="4"/>
      <c r="DV121" s="4"/>
      <c r="DW121" s="4"/>
    </row>
    <row r="122" spans="3:127" x14ac:dyDescent="0.2"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  <c r="BP122" s="4"/>
      <c r="BQ122" s="4"/>
      <c r="BR122" s="4"/>
      <c r="BS122" s="4"/>
      <c r="BT122" s="4"/>
      <c r="BU122" s="4"/>
      <c r="BV122" s="4"/>
      <c r="BW122" s="4"/>
      <c r="BX122" s="4"/>
      <c r="BY122" s="4"/>
      <c r="BZ122" s="4"/>
      <c r="CA122" s="4"/>
      <c r="CB122" s="4"/>
      <c r="CC122" s="4"/>
      <c r="CD122" s="4"/>
      <c r="CE122" s="4"/>
      <c r="CF122" s="4"/>
      <c r="CG122" s="4"/>
      <c r="CH122" s="4"/>
      <c r="CI122" s="4"/>
      <c r="CJ122" s="4"/>
      <c r="CK122" s="4"/>
      <c r="CL122" s="4"/>
      <c r="CM122" s="4"/>
      <c r="CN122" s="4"/>
      <c r="CO122" s="4"/>
      <c r="CP122" s="4"/>
      <c r="CQ122" s="4"/>
      <c r="CR122" s="4"/>
      <c r="CS122" s="4"/>
      <c r="CT122" s="4"/>
      <c r="CU122" s="4"/>
      <c r="CV122" s="4"/>
      <c r="CW122" s="4"/>
      <c r="CX122" s="4"/>
      <c r="CY122" s="4"/>
      <c r="CZ122" s="4"/>
      <c r="DA122" s="4"/>
      <c r="DB122" s="4"/>
      <c r="DC122" s="4"/>
      <c r="DD122" s="4"/>
      <c r="DE122" s="4"/>
      <c r="DF122" s="4"/>
      <c r="DG122" s="4"/>
      <c r="DH122" s="4"/>
      <c r="DI122" s="4"/>
      <c r="DJ122" s="4"/>
      <c r="DK122" s="4"/>
      <c r="DL122" s="4"/>
      <c r="DM122" s="4"/>
      <c r="DN122" s="4"/>
      <c r="DO122" s="4"/>
      <c r="DP122" s="4"/>
      <c r="DQ122" s="4"/>
      <c r="DR122" s="4"/>
      <c r="DS122" s="4"/>
      <c r="DT122" s="4"/>
      <c r="DU122" s="4"/>
      <c r="DV122" s="4"/>
      <c r="DW122" s="4"/>
    </row>
    <row r="123" spans="3:127" x14ac:dyDescent="0.2"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O123" s="4"/>
      <c r="BP123" s="4"/>
      <c r="BQ123" s="4"/>
      <c r="BR123" s="4"/>
      <c r="BS123" s="4"/>
      <c r="BT123" s="4"/>
      <c r="BU123" s="4"/>
      <c r="BV123" s="4"/>
      <c r="BW123" s="4"/>
      <c r="BX123" s="4"/>
      <c r="BY123" s="4"/>
      <c r="BZ123" s="4"/>
      <c r="CA123" s="4"/>
      <c r="CB123" s="4"/>
      <c r="CC123" s="4"/>
      <c r="CD123" s="4"/>
      <c r="CE123" s="4"/>
      <c r="CF123" s="4"/>
      <c r="CG123" s="4"/>
      <c r="CH123" s="4"/>
      <c r="CI123" s="4"/>
      <c r="CJ123" s="4"/>
      <c r="CK123" s="4"/>
      <c r="CL123" s="4"/>
      <c r="CM123" s="4"/>
      <c r="CN123" s="4"/>
      <c r="CO123" s="4"/>
      <c r="CP123" s="4"/>
      <c r="CQ123" s="4"/>
      <c r="CR123" s="4"/>
      <c r="CS123" s="4"/>
      <c r="CT123" s="4"/>
      <c r="CU123" s="4"/>
      <c r="CV123" s="4"/>
      <c r="CW123" s="4"/>
      <c r="CX123" s="4"/>
      <c r="CY123" s="4"/>
      <c r="CZ123" s="4"/>
      <c r="DA123" s="4"/>
      <c r="DB123" s="4"/>
      <c r="DC123" s="4"/>
      <c r="DD123" s="4"/>
      <c r="DE123" s="4"/>
      <c r="DF123" s="4"/>
      <c r="DG123" s="4"/>
      <c r="DH123" s="4"/>
      <c r="DI123" s="4"/>
      <c r="DJ123" s="4"/>
      <c r="DK123" s="4"/>
      <c r="DL123" s="4"/>
      <c r="DM123" s="4"/>
      <c r="DN123" s="4"/>
      <c r="DO123" s="4"/>
      <c r="DP123" s="4"/>
      <c r="DQ123" s="4"/>
      <c r="DR123" s="4"/>
      <c r="DS123" s="4"/>
      <c r="DT123" s="4"/>
      <c r="DU123" s="4"/>
      <c r="DV123" s="4"/>
      <c r="DW123" s="4"/>
    </row>
    <row r="124" spans="3:127" x14ac:dyDescent="0.2"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  <c r="BP124" s="4"/>
      <c r="BQ124" s="4"/>
      <c r="BR124" s="4"/>
      <c r="BS124" s="4"/>
      <c r="BT124" s="4"/>
      <c r="BU124" s="4"/>
      <c r="BV124" s="4"/>
      <c r="BW124" s="4"/>
      <c r="BX124" s="4"/>
      <c r="BY124" s="4"/>
      <c r="BZ124" s="4"/>
      <c r="CA124" s="4"/>
      <c r="CB124" s="4"/>
      <c r="CC124" s="4"/>
      <c r="CD124" s="4"/>
      <c r="CE124" s="4"/>
      <c r="CF124" s="4"/>
      <c r="CG124" s="4"/>
      <c r="CH124" s="4"/>
      <c r="CI124" s="4"/>
      <c r="CJ124" s="4"/>
      <c r="CK124" s="4"/>
      <c r="CL124" s="4"/>
      <c r="CM124" s="4"/>
      <c r="CN124" s="4"/>
      <c r="CO124" s="4"/>
      <c r="CP124" s="4"/>
      <c r="CQ124" s="4"/>
      <c r="CR124" s="4"/>
      <c r="CS124" s="4"/>
      <c r="CT124" s="4"/>
      <c r="CU124" s="4"/>
      <c r="CV124" s="4"/>
      <c r="CW124" s="4"/>
      <c r="CX124" s="4"/>
      <c r="CY124" s="4"/>
      <c r="CZ124" s="4"/>
      <c r="DA124" s="4"/>
      <c r="DB124" s="4"/>
      <c r="DC124" s="4"/>
      <c r="DD124" s="4"/>
      <c r="DE124" s="4"/>
      <c r="DF124" s="4"/>
      <c r="DG124" s="4"/>
      <c r="DH124" s="4"/>
      <c r="DI124" s="4"/>
      <c r="DJ124" s="4"/>
      <c r="DK124" s="4"/>
      <c r="DL124" s="4"/>
      <c r="DM124" s="4"/>
      <c r="DN124" s="4"/>
      <c r="DO124" s="4"/>
      <c r="DP124" s="4"/>
      <c r="DQ124" s="4"/>
      <c r="DR124" s="4"/>
      <c r="DS124" s="4"/>
      <c r="DT124" s="4"/>
      <c r="DU124" s="4"/>
      <c r="DV124" s="4"/>
      <c r="DW124" s="4"/>
    </row>
    <row r="125" spans="3:127" x14ac:dyDescent="0.2"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O125" s="4"/>
      <c r="BP125" s="4"/>
      <c r="BQ125" s="4"/>
      <c r="BR125" s="4"/>
      <c r="BS125" s="4"/>
      <c r="BT125" s="4"/>
      <c r="BU125" s="4"/>
      <c r="BV125" s="4"/>
      <c r="BW125" s="4"/>
      <c r="BX125" s="4"/>
      <c r="BY125" s="4"/>
      <c r="BZ125" s="4"/>
      <c r="CA125" s="4"/>
      <c r="CB125" s="4"/>
      <c r="CC125" s="4"/>
      <c r="CD125" s="4"/>
      <c r="CE125" s="4"/>
      <c r="CF125" s="4"/>
      <c r="CG125" s="4"/>
      <c r="CH125" s="4"/>
      <c r="CI125" s="4"/>
      <c r="CJ125" s="4"/>
      <c r="CK125" s="4"/>
      <c r="CL125" s="4"/>
      <c r="CM125" s="4"/>
      <c r="CN125" s="4"/>
      <c r="CO125" s="4"/>
      <c r="CP125" s="4"/>
      <c r="CQ125" s="4"/>
      <c r="CR125" s="4"/>
      <c r="CS125" s="4"/>
      <c r="CT125" s="4"/>
      <c r="CU125" s="4"/>
      <c r="CV125" s="4"/>
      <c r="CW125" s="4"/>
      <c r="CX125" s="4"/>
      <c r="CY125" s="4"/>
      <c r="CZ125" s="4"/>
      <c r="DA125" s="4"/>
      <c r="DB125" s="4"/>
      <c r="DC125" s="4"/>
      <c r="DD125" s="4"/>
      <c r="DE125" s="4"/>
      <c r="DF125" s="4"/>
      <c r="DG125" s="4"/>
      <c r="DH125" s="4"/>
      <c r="DI125" s="4"/>
      <c r="DJ125" s="4"/>
      <c r="DK125" s="4"/>
      <c r="DL125" s="4"/>
      <c r="DM125" s="4"/>
      <c r="DN125" s="4"/>
      <c r="DO125" s="4"/>
      <c r="DP125" s="4"/>
      <c r="DQ125" s="4"/>
      <c r="DR125" s="4"/>
      <c r="DS125" s="4"/>
      <c r="DT125" s="4"/>
      <c r="DU125" s="4"/>
      <c r="DV125" s="4"/>
      <c r="DW125" s="4"/>
    </row>
    <row r="126" spans="3:127" x14ac:dyDescent="0.2"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  <c r="BP126" s="4"/>
      <c r="BQ126" s="4"/>
      <c r="BR126" s="4"/>
      <c r="BS126" s="4"/>
      <c r="BT126" s="4"/>
      <c r="BU126" s="4"/>
      <c r="BV126" s="4"/>
      <c r="BW126" s="4"/>
      <c r="BX126" s="4"/>
      <c r="BY126" s="4"/>
      <c r="BZ126" s="4"/>
      <c r="CA126" s="4"/>
      <c r="CB126" s="4"/>
      <c r="CC126" s="4"/>
      <c r="CD126" s="4"/>
      <c r="CE126" s="4"/>
      <c r="CF126" s="4"/>
      <c r="CG126" s="4"/>
      <c r="CH126" s="4"/>
      <c r="CI126" s="4"/>
      <c r="CJ126" s="4"/>
      <c r="CK126" s="4"/>
      <c r="CL126" s="4"/>
      <c r="CM126" s="4"/>
      <c r="CN126" s="4"/>
      <c r="CO126" s="4"/>
      <c r="CP126" s="4"/>
      <c r="CQ126" s="4"/>
      <c r="CR126" s="4"/>
      <c r="CS126" s="4"/>
      <c r="CT126" s="4"/>
      <c r="CU126" s="4"/>
      <c r="CV126" s="4"/>
      <c r="CW126" s="4"/>
      <c r="CX126" s="4"/>
      <c r="CY126" s="4"/>
      <c r="CZ126" s="4"/>
      <c r="DA126" s="4"/>
      <c r="DB126" s="4"/>
      <c r="DC126" s="4"/>
      <c r="DD126" s="4"/>
      <c r="DE126" s="4"/>
      <c r="DF126" s="4"/>
      <c r="DG126" s="4"/>
      <c r="DH126" s="4"/>
      <c r="DI126" s="4"/>
      <c r="DJ126" s="4"/>
      <c r="DK126" s="4"/>
      <c r="DL126" s="4"/>
      <c r="DM126" s="4"/>
      <c r="DN126" s="4"/>
      <c r="DO126" s="4"/>
      <c r="DP126" s="4"/>
      <c r="DQ126" s="4"/>
      <c r="DR126" s="4"/>
      <c r="DS126" s="4"/>
      <c r="DT126" s="4"/>
      <c r="DU126" s="4"/>
      <c r="DV126" s="4"/>
      <c r="DW126" s="4"/>
    </row>
    <row r="127" spans="3:127" x14ac:dyDescent="0.2"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4"/>
      <c r="BP127" s="4"/>
      <c r="BQ127" s="4"/>
      <c r="BR127" s="4"/>
      <c r="BS127" s="4"/>
      <c r="BT127" s="4"/>
      <c r="BU127" s="4"/>
      <c r="BV127" s="4"/>
      <c r="BW127" s="4"/>
      <c r="BX127" s="4"/>
      <c r="BY127" s="4"/>
      <c r="BZ127" s="4"/>
      <c r="CA127" s="4"/>
      <c r="CB127" s="4"/>
      <c r="CC127" s="4"/>
      <c r="CD127" s="4"/>
      <c r="CE127" s="4"/>
      <c r="CF127" s="4"/>
      <c r="CG127" s="4"/>
      <c r="CH127" s="4"/>
      <c r="CI127" s="4"/>
      <c r="CJ127" s="4"/>
      <c r="CK127" s="4"/>
      <c r="CL127" s="4"/>
      <c r="CM127" s="4"/>
      <c r="CN127" s="4"/>
      <c r="CO127" s="4"/>
      <c r="CP127" s="4"/>
      <c r="CQ127" s="4"/>
      <c r="CR127" s="4"/>
      <c r="CS127" s="4"/>
      <c r="CT127" s="4"/>
      <c r="CU127" s="4"/>
      <c r="CV127" s="4"/>
      <c r="CW127" s="4"/>
      <c r="CX127" s="4"/>
      <c r="CY127" s="4"/>
      <c r="CZ127" s="4"/>
      <c r="DA127" s="4"/>
      <c r="DB127" s="4"/>
      <c r="DC127" s="4"/>
      <c r="DD127" s="4"/>
      <c r="DE127" s="4"/>
      <c r="DF127" s="4"/>
      <c r="DG127" s="4"/>
      <c r="DH127" s="4"/>
      <c r="DI127" s="4"/>
      <c r="DJ127" s="4"/>
      <c r="DK127" s="4"/>
      <c r="DL127" s="4"/>
      <c r="DM127" s="4"/>
      <c r="DN127" s="4"/>
      <c r="DO127" s="4"/>
      <c r="DP127" s="4"/>
      <c r="DQ127" s="4"/>
      <c r="DR127" s="4"/>
      <c r="DS127" s="4"/>
      <c r="DT127" s="4"/>
      <c r="DU127" s="4"/>
      <c r="DV127" s="4"/>
      <c r="DW127" s="4"/>
    </row>
    <row r="128" spans="3:127" x14ac:dyDescent="0.2"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/>
      <c r="BP128" s="4"/>
      <c r="BQ128" s="4"/>
      <c r="BR128" s="4"/>
      <c r="BS128" s="4"/>
      <c r="BT128" s="4"/>
      <c r="BU128" s="4"/>
      <c r="BV128" s="4"/>
      <c r="BW128" s="4"/>
      <c r="BX128" s="4"/>
      <c r="BY128" s="4"/>
      <c r="BZ128" s="4"/>
      <c r="CA128" s="4"/>
      <c r="CB128" s="4"/>
      <c r="CC128" s="4"/>
      <c r="CD128" s="4"/>
      <c r="CE128" s="4"/>
      <c r="CF128" s="4"/>
      <c r="CG128" s="4"/>
      <c r="CH128" s="4"/>
      <c r="CI128" s="4"/>
      <c r="CJ128" s="4"/>
      <c r="CK128" s="4"/>
      <c r="CL128" s="4"/>
      <c r="CM128" s="4"/>
      <c r="CN128" s="4"/>
      <c r="CO128" s="4"/>
      <c r="CP128" s="4"/>
      <c r="CQ128" s="4"/>
      <c r="CR128" s="4"/>
      <c r="CS128" s="4"/>
      <c r="CT128" s="4"/>
      <c r="CU128" s="4"/>
      <c r="CV128" s="4"/>
      <c r="CW128" s="4"/>
      <c r="CX128" s="4"/>
      <c r="CY128" s="4"/>
      <c r="CZ128" s="4"/>
      <c r="DA128" s="4"/>
      <c r="DB128" s="4"/>
      <c r="DC128" s="4"/>
      <c r="DD128" s="4"/>
      <c r="DE128" s="4"/>
      <c r="DF128" s="4"/>
      <c r="DG128" s="4"/>
      <c r="DH128" s="4"/>
      <c r="DI128" s="4"/>
      <c r="DJ128" s="4"/>
      <c r="DK128" s="4"/>
      <c r="DL128" s="4"/>
      <c r="DM128" s="4"/>
      <c r="DN128" s="4"/>
      <c r="DO128" s="4"/>
      <c r="DP128" s="4"/>
      <c r="DQ128" s="4"/>
      <c r="DR128" s="4"/>
      <c r="DS128" s="4"/>
      <c r="DT128" s="4"/>
      <c r="DU128" s="4"/>
      <c r="DV128" s="4"/>
      <c r="DW128" s="4"/>
    </row>
    <row r="129" spans="3:127" x14ac:dyDescent="0.2"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O129" s="4"/>
      <c r="BP129" s="4"/>
      <c r="BQ129" s="4"/>
      <c r="BR129" s="4"/>
      <c r="BS129" s="4"/>
      <c r="BT129" s="4"/>
      <c r="BU129" s="4"/>
      <c r="BV129" s="4"/>
      <c r="BW129" s="4"/>
      <c r="BX129" s="4"/>
      <c r="BY129" s="4"/>
      <c r="BZ129" s="4"/>
      <c r="CA129" s="4"/>
      <c r="CB129" s="4"/>
      <c r="CC129" s="4"/>
      <c r="CD129" s="4"/>
      <c r="CE129" s="4"/>
      <c r="CF129" s="4"/>
      <c r="CG129" s="4"/>
      <c r="CH129" s="4"/>
      <c r="CI129" s="4"/>
      <c r="CJ129" s="4"/>
      <c r="CK129" s="4"/>
      <c r="CL129" s="4"/>
      <c r="CM129" s="4"/>
      <c r="CN129" s="4"/>
      <c r="CO129" s="4"/>
      <c r="CP129" s="4"/>
      <c r="CQ129" s="4"/>
      <c r="CR129" s="4"/>
      <c r="CS129" s="4"/>
      <c r="CT129" s="4"/>
      <c r="CU129" s="4"/>
      <c r="CV129" s="4"/>
      <c r="CW129" s="4"/>
      <c r="CX129" s="4"/>
      <c r="CY129" s="4"/>
      <c r="CZ129" s="4"/>
      <c r="DA129" s="4"/>
      <c r="DB129" s="4"/>
      <c r="DC129" s="4"/>
      <c r="DD129" s="4"/>
      <c r="DE129" s="4"/>
      <c r="DF129" s="4"/>
      <c r="DG129" s="4"/>
      <c r="DH129" s="4"/>
      <c r="DI129" s="4"/>
      <c r="DJ129" s="4"/>
      <c r="DK129" s="4"/>
      <c r="DL129" s="4"/>
      <c r="DM129" s="4"/>
      <c r="DN129" s="4"/>
      <c r="DO129" s="4"/>
      <c r="DP129" s="4"/>
      <c r="DQ129" s="4"/>
      <c r="DR129" s="4"/>
      <c r="DS129" s="4"/>
      <c r="DT129" s="4"/>
      <c r="DU129" s="4"/>
      <c r="DV129" s="4"/>
      <c r="DW129" s="4"/>
    </row>
    <row r="130" spans="3:127" x14ac:dyDescent="0.2"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4"/>
      <c r="BP130" s="4"/>
      <c r="BQ130" s="4"/>
      <c r="BR130" s="4"/>
      <c r="BS130" s="4"/>
      <c r="BT130" s="4"/>
      <c r="BU130" s="4"/>
      <c r="BV130" s="4"/>
      <c r="BW130" s="4"/>
      <c r="BX130" s="4"/>
      <c r="BY130" s="4"/>
      <c r="BZ130" s="4"/>
      <c r="CA130" s="4"/>
      <c r="CB130" s="4"/>
      <c r="CC130" s="4"/>
      <c r="CD130" s="4"/>
      <c r="CE130" s="4"/>
      <c r="CF130" s="4"/>
      <c r="CG130" s="4"/>
      <c r="CH130" s="4"/>
      <c r="CI130" s="4"/>
      <c r="CJ130" s="4"/>
      <c r="CK130" s="4"/>
      <c r="CL130" s="4"/>
      <c r="CM130" s="4"/>
      <c r="CN130" s="4"/>
      <c r="CO130" s="4"/>
      <c r="CP130" s="4"/>
      <c r="CQ130" s="4"/>
      <c r="CR130" s="4"/>
      <c r="CS130" s="4"/>
      <c r="CT130" s="4"/>
      <c r="CU130" s="4"/>
      <c r="CV130" s="4"/>
      <c r="CW130" s="4"/>
      <c r="CX130" s="4"/>
      <c r="CY130" s="4"/>
      <c r="CZ130" s="4"/>
      <c r="DA130" s="4"/>
      <c r="DB130" s="4"/>
      <c r="DC130" s="4"/>
      <c r="DD130" s="4"/>
      <c r="DE130" s="4"/>
      <c r="DF130" s="4"/>
      <c r="DG130" s="4"/>
      <c r="DH130" s="4"/>
      <c r="DI130" s="4"/>
      <c r="DJ130" s="4"/>
      <c r="DK130" s="4"/>
      <c r="DL130" s="4"/>
      <c r="DM130" s="4"/>
      <c r="DN130" s="4"/>
      <c r="DO130" s="4"/>
      <c r="DP130" s="4"/>
      <c r="DQ130" s="4"/>
      <c r="DR130" s="4"/>
      <c r="DS130" s="4"/>
      <c r="DT130" s="4"/>
      <c r="DU130" s="4"/>
      <c r="DV130" s="4"/>
      <c r="DW130" s="4"/>
    </row>
    <row r="131" spans="3:127" x14ac:dyDescent="0.2"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  <c r="BO131" s="4"/>
      <c r="BP131" s="4"/>
      <c r="BQ131" s="4"/>
      <c r="BR131" s="4"/>
      <c r="BS131" s="4"/>
      <c r="BT131" s="4"/>
      <c r="BU131" s="4"/>
      <c r="BV131" s="4"/>
      <c r="BW131" s="4"/>
      <c r="BX131" s="4"/>
      <c r="BY131" s="4"/>
      <c r="BZ131" s="4"/>
      <c r="CA131" s="4"/>
      <c r="CB131" s="4"/>
      <c r="CC131" s="4"/>
      <c r="CD131" s="4"/>
      <c r="CE131" s="4"/>
      <c r="CF131" s="4"/>
      <c r="CG131" s="4"/>
      <c r="CH131" s="4"/>
      <c r="CI131" s="4"/>
      <c r="CJ131" s="4"/>
      <c r="CK131" s="4"/>
      <c r="CL131" s="4"/>
      <c r="CM131" s="4"/>
      <c r="CN131" s="4"/>
      <c r="CO131" s="4"/>
      <c r="CP131" s="4"/>
      <c r="CQ131" s="4"/>
      <c r="CR131" s="4"/>
      <c r="CS131" s="4"/>
      <c r="CT131" s="4"/>
      <c r="CU131" s="4"/>
      <c r="CV131" s="4"/>
      <c r="CW131" s="4"/>
      <c r="CX131" s="4"/>
      <c r="CY131" s="4"/>
      <c r="CZ131" s="4"/>
      <c r="DA131" s="4"/>
      <c r="DB131" s="4"/>
      <c r="DC131" s="4"/>
      <c r="DD131" s="4"/>
      <c r="DE131" s="4"/>
      <c r="DF131" s="4"/>
      <c r="DG131" s="4"/>
      <c r="DH131" s="4"/>
      <c r="DI131" s="4"/>
      <c r="DJ131" s="4"/>
      <c r="DK131" s="4"/>
      <c r="DL131" s="4"/>
      <c r="DM131" s="4"/>
      <c r="DN131" s="4"/>
      <c r="DO131" s="4"/>
      <c r="DP131" s="4"/>
      <c r="DQ131" s="4"/>
      <c r="DR131" s="4"/>
      <c r="DS131" s="4"/>
      <c r="DT131" s="4"/>
      <c r="DU131" s="4"/>
      <c r="DV131" s="4"/>
      <c r="DW131" s="4"/>
    </row>
    <row r="132" spans="3:127" x14ac:dyDescent="0.2"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/>
      <c r="BM132" s="4"/>
      <c r="BN132" s="4"/>
      <c r="BO132" s="4"/>
      <c r="BP132" s="4"/>
      <c r="BQ132" s="4"/>
      <c r="BR132" s="4"/>
      <c r="BS132" s="4"/>
      <c r="BT132" s="4"/>
      <c r="BU132" s="4"/>
      <c r="BV132" s="4"/>
      <c r="BW132" s="4"/>
      <c r="BX132" s="4"/>
      <c r="BY132" s="4"/>
      <c r="BZ132" s="4"/>
      <c r="CA132" s="4"/>
      <c r="CB132" s="4"/>
      <c r="CC132" s="4"/>
      <c r="CD132" s="4"/>
      <c r="CE132" s="4"/>
      <c r="CF132" s="4"/>
      <c r="CG132" s="4"/>
      <c r="CH132" s="4"/>
      <c r="CI132" s="4"/>
      <c r="CJ132" s="4"/>
      <c r="CK132" s="4"/>
      <c r="CL132" s="4"/>
      <c r="CM132" s="4"/>
      <c r="CN132" s="4"/>
      <c r="CO132" s="4"/>
      <c r="CP132" s="4"/>
      <c r="CQ132" s="4"/>
      <c r="CR132" s="4"/>
      <c r="CS132" s="4"/>
      <c r="CT132" s="4"/>
      <c r="CU132" s="4"/>
      <c r="CV132" s="4"/>
      <c r="CW132" s="4"/>
      <c r="CX132" s="4"/>
      <c r="CY132" s="4"/>
      <c r="CZ132" s="4"/>
      <c r="DA132" s="4"/>
      <c r="DB132" s="4"/>
      <c r="DC132" s="4"/>
      <c r="DD132" s="4"/>
      <c r="DE132" s="4"/>
      <c r="DF132" s="4"/>
      <c r="DG132" s="4"/>
      <c r="DH132" s="4"/>
      <c r="DI132" s="4"/>
      <c r="DJ132" s="4"/>
      <c r="DK132" s="4"/>
      <c r="DL132" s="4"/>
      <c r="DM132" s="4"/>
      <c r="DN132" s="4"/>
      <c r="DO132" s="4"/>
      <c r="DP132" s="4"/>
      <c r="DQ132" s="4"/>
      <c r="DR132" s="4"/>
      <c r="DS132" s="4"/>
      <c r="DT132" s="4"/>
      <c r="DU132" s="4"/>
      <c r="DV132" s="4"/>
      <c r="DW132" s="4"/>
    </row>
    <row r="133" spans="3:127" x14ac:dyDescent="0.2"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  <c r="BJ133" s="4"/>
      <c r="BK133" s="4"/>
      <c r="BL133" s="4"/>
      <c r="BM133" s="4"/>
      <c r="BN133" s="4"/>
      <c r="BO133" s="4"/>
      <c r="BP133" s="4"/>
      <c r="BQ133" s="4"/>
      <c r="BR133" s="4"/>
      <c r="BS133" s="4"/>
      <c r="BT133" s="4"/>
      <c r="BU133" s="4"/>
      <c r="BV133" s="4"/>
      <c r="BW133" s="4"/>
      <c r="BX133" s="4"/>
      <c r="BY133" s="4"/>
      <c r="BZ133" s="4"/>
      <c r="CA133" s="4"/>
      <c r="CB133" s="4"/>
      <c r="CC133" s="4"/>
      <c r="CD133" s="4"/>
      <c r="CE133" s="4"/>
      <c r="CF133" s="4"/>
      <c r="CG133" s="4"/>
      <c r="CH133" s="4"/>
      <c r="CI133" s="4"/>
      <c r="CJ133" s="4"/>
      <c r="CK133" s="4"/>
      <c r="CL133" s="4"/>
      <c r="CM133" s="4"/>
      <c r="CN133" s="4"/>
      <c r="CO133" s="4"/>
      <c r="CP133" s="4"/>
      <c r="CQ133" s="4"/>
      <c r="CR133" s="4"/>
      <c r="CS133" s="4"/>
      <c r="CT133" s="4"/>
      <c r="CU133" s="4"/>
      <c r="CV133" s="4"/>
      <c r="CW133" s="4"/>
      <c r="CX133" s="4"/>
      <c r="CY133" s="4"/>
      <c r="CZ133" s="4"/>
      <c r="DA133" s="4"/>
      <c r="DB133" s="4"/>
      <c r="DC133" s="4"/>
      <c r="DD133" s="4"/>
      <c r="DE133" s="4"/>
      <c r="DF133" s="4"/>
      <c r="DG133" s="4"/>
      <c r="DH133" s="4"/>
      <c r="DI133" s="4"/>
      <c r="DJ133" s="4"/>
      <c r="DK133" s="4"/>
      <c r="DL133" s="4"/>
      <c r="DM133" s="4"/>
      <c r="DN133" s="4"/>
      <c r="DO133" s="4"/>
      <c r="DP133" s="4"/>
      <c r="DQ133" s="4"/>
      <c r="DR133" s="4"/>
      <c r="DS133" s="4"/>
      <c r="DT133" s="4"/>
      <c r="DU133" s="4"/>
      <c r="DV133" s="4"/>
      <c r="DW133" s="4"/>
    </row>
    <row r="134" spans="3:127" x14ac:dyDescent="0.2"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4"/>
      <c r="BO134" s="4"/>
      <c r="BP134" s="4"/>
      <c r="BQ134" s="4"/>
      <c r="BR134" s="4"/>
      <c r="BS134" s="4"/>
      <c r="BT134" s="4"/>
      <c r="BU134" s="4"/>
      <c r="BV134" s="4"/>
      <c r="BW134" s="4"/>
      <c r="BX134" s="4"/>
      <c r="BY134" s="4"/>
      <c r="BZ134" s="4"/>
      <c r="CA134" s="4"/>
      <c r="CB134" s="4"/>
      <c r="CC134" s="4"/>
      <c r="CD134" s="4"/>
      <c r="CE134" s="4"/>
      <c r="CF134" s="4"/>
      <c r="CG134" s="4"/>
      <c r="CH134" s="4"/>
      <c r="CI134" s="4"/>
      <c r="CJ134" s="4"/>
      <c r="CK134" s="4"/>
      <c r="CL134" s="4"/>
      <c r="CM134" s="4"/>
      <c r="CN134" s="4"/>
      <c r="CO134" s="4"/>
      <c r="CP134" s="4"/>
      <c r="CQ134" s="4"/>
      <c r="CR134" s="4"/>
      <c r="CS134" s="4"/>
      <c r="CT134" s="4"/>
      <c r="CU134" s="4"/>
      <c r="CV134" s="4"/>
      <c r="CW134" s="4"/>
      <c r="CX134" s="4"/>
      <c r="CY134" s="4"/>
      <c r="CZ134" s="4"/>
      <c r="DA134" s="4"/>
      <c r="DB134" s="4"/>
      <c r="DC134" s="4"/>
      <c r="DD134" s="4"/>
      <c r="DE134" s="4"/>
      <c r="DF134" s="4"/>
      <c r="DG134" s="4"/>
      <c r="DH134" s="4"/>
      <c r="DI134" s="4"/>
      <c r="DJ134" s="4"/>
      <c r="DK134" s="4"/>
      <c r="DL134" s="4"/>
      <c r="DM134" s="4"/>
      <c r="DN134" s="4"/>
      <c r="DO134" s="4"/>
      <c r="DP134" s="4"/>
      <c r="DQ134" s="4"/>
      <c r="DR134" s="4"/>
      <c r="DS134" s="4"/>
      <c r="DT134" s="4"/>
      <c r="DU134" s="4"/>
      <c r="DV134" s="4"/>
      <c r="DW134" s="4"/>
    </row>
    <row r="135" spans="3:127" x14ac:dyDescent="0.2"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  <c r="BJ135" s="4"/>
      <c r="BK135" s="4"/>
      <c r="BL135" s="4"/>
      <c r="BM135" s="4"/>
      <c r="BN135" s="4"/>
      <c r="BO135" s="4"/>
      <c r="BP135" s="4"/>
      <c r="BQ135" s="4"/>
      <c r="BR135" s="4"/>
      <c r="BS135" s="4"/>
      <c r="BT135" s="4"/>
      <c r="BU135" s="4"/>
      <c r="BV135" s="4"/>
      <c r="BW135" s="4"/>
      <c r="BX135" s="4"/>
      <c r="BY135" s="4"/>
      <c r="BZ135" s="4"/>
      <c r="CA135" s="4"/>
      <c r="CB135" s="4"/>
      <c r="CC135" s="4"/>
      <c r="CD135" s="4"/>
      <c r="CE135" s="4"/>
      <c r="CF135" s="4"/>
      <c r="CG135" s="4"/>
      <c r="CH135" s="4"/>
      <c r="CI135" s="4"/>
      <c r="CJ135" s="4"/>
      <c r="CK135" s="4"/>
      <c r="CL135" s="4"/>
      <c r="CM135" s="4"/>
      <c r="CN135" s="4"/>
      <c r="CO135" s="4"/>
      <c r="CP135" s="4"/>
      <c r="CQ135" s="4"/>
      <c r="CR135" s="4"/>
      <c r="CS135" s="4"/>
      <c r="CT135" s="4"/>
      <c r="CU135" s="4"/>
      <c r="CV135" s="4"/>
      <c r="CW135" s="4"/>
      <c r="CX135" s="4"/>
      <c r="CY135" s="4"/>
      <c r="CZ135" s="4"/>
      <c r="DA135" s="4"/>
      <c r="DB135" s="4"/>
      <c r="DC135" s="4"/>
      <c r="DD135" s="4"/>
      <c r="DE135" s="4"/>
      <c r="DF135" s="4"/>
      <c r="DG135" s="4"/>
      <c r="DH135" s="4"/>
      <c r="DI135" s="4"/>
      <c r="DJ135" s="4"/>
      <c r="DK135" s="4"/>
      <c r="DL135" s="4"/>
      <c r="DM135" s="4"/>
      <c r="DN135" s="4"/>
      <c r="DO135" s="4"/>
      <c r="DP135" s="4"/>
      <c r="DQ135" s="4"/>
      <c r="DR135" s="4"/>
      <c r="DS135" s="4"/>
      <c r="DT135" s="4"/>
      <c r="DU135" s="4"/>
      <c r="DV135" s="4"/>
      <c r="DW135" s="4"/>
    </row>
    <row r="136" spans="3:127" x14ac:dyDescent="0.2"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  <c r="BN136" s="4"/>
      <c r="BO136" s="4"/>
      <c r="BP136" s="4"/>
      <c r="BQ136" s="4"/>
      <c r="BR136" s="4"/>
      <c r="BS136" s="4"/>
      <c r="BT136" s="4"/>
      <c r="BU136" s="4"/>
      <c r="BV136" s="4"/>
      <c r="BW136" s="4"/>
      <c r="BX136" s="4"/>
      <c r="BY136" s="4"/>
      <c r="BZ136" s="4"/>
      <c r="CA136" s="4"/>
      <c r="CB136" s="4"/>
      <c r="CC136" s="4"/>
      <c r="CD136" s="4"/>
      <c r="CE136" s="4"/>
      <c r="CF136" s="4"/>
      <c r="CG136" s="4"/>
      <c r="CH136" s="4"/>
      <c r="CI136" s="4"/>
      <c r="CJ136" s="4"/>
      <c r="CK136" s="4"/>
      <c r="CL136" s="4"/>
      <c r="CM136" s="4"/>
      <c r="CN136" s="4"/>
      <c r="CO136" s="4"/>
      <c r="CP136" s="4"/>
      <c r="CQ136" s="4"/>
      <c r="CR136" s="4"/>
      <c r="CS136" s="4"/>
      <c r="CT136" s="4"/>
      <c r="CU136" s="4"/>
      <c r="CV136" s="4"/>
      <c r="CW136" s="4"/>
      <c r="CX136" s="4"/>
      <c r="CY136" s="4"/>
      <c r="CZ136" s="4"/>
      <c r="DA136" s="4"/>
      <c r="DB136" s="4"/>
      <c r="DC136" s="4"/>
      <c r="DD136" s="4"/>
      <c r="DE136" s="4"/>
      <c r="DF136" s="4"/>
      <c r="DG136" s="4"/>
      <c r="DH136" s="4"/>
      <c r="DI136" s="4"/>
      <c r="DJ136" s="4"/>
      <c r="DK136" s="4"/>
      <c r="DL136" s="4"/>
      <c r="DM136" s="4"/>
      <c r="DN136" s="4"/>
      <c r="DO136" s="4"/>
      <c r="DP136" s="4"/>
      <c r="DQ136" s="4"/>
      <c r="DR136" s="4"/>
      <c r="DS136" s="4"/>
      <c r="DT136" s="4"/>
      <c r="DU136" s="4"/>
      <c r="DV136" s="4"/>
      <c r="DW136" s="4"/>
    </row>
    <row r="137" spans="3:127" x14ac:dyDescent="0.2"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4"/>
      <c r="BJ137" s="4"/>
      <c r="BK137" s="4"/>
      <c r="BL137" s="4"/>
      <c r="BM137" s="4"/>
      <c r="BN137" s="4"/>
      <c r="BO137" s="4"/>
      <c r="BP137" s="4"/>
      <c r="BQ137" s="4"/>
      <c r="BR137" s="4"/>
      <c r="BS137" s="4"/>
      <c r="BT137" s="4"/>
      <c r="BU137" s="4"/>
      <c r="BV137" s="4"/>
      <c r="BW137" s="4"/>
      <c r="BX137" s="4"/>
      <c r="BY137" s="4"/>
      <c r="BZ137" s="4"/>
      <c r="CA137" s="4"/>
      <c r="CB137" s="4"/>
      <c r="CC137" s="4"/>
      <c r="CD137" s="4"/>
      <c r="CE137" s="4"/>
      <c r="CF137" s="4"/>
      <c r="CG137" s="4"/>
      <c r="CH137" s="4"/>
      <c r="CI137" s="4"/>
      <c r="CJ137" s="4"/>
      <c r="CK137" s="4"/>
      <c r="CL137" s="4"/>
      <c r="CM137" s="4"/>
      <c r="CN137" s="4"/>
      <c r="CO137" s="4"/>
      <c r="CP137" s="4"/>
      <c r="CQ137" s="4"/>
      <c r="CR137" s="4"/>
      <c r="CS137" s="4"/>
      <c r="CT137" s="4"/>
      <c r="CU137" s="4"/>
      <c r="CV137" s="4"/>
      <c r="CW137" s="4"/>
      <c r="CX137" s="4"/>
      <c r="CY137" s="4"/>
      <c r="CZ137" s="4"/>
      <c r="DA137" s="4"/>
      <c r="DB137" s="4"/>
      <c r="DC137" s="4"/>
      <c r="DD137" s="4"/>
      <c r="DE137" s="4"/>
      <c r="DF137" s="4"/>
      <c r="DG137" s="4"/>
      <c r="DH137" s="4"/>
      <c r="DI137" s="4"/>
      <c r="DJ137" s="4"/>
      <c r="DK137" s="4"/>
      <c r="DL137" s="4"/>
      <c r="DM137" s="4"/>
      <c r="DN137" s="4"/>
      <c r="DO137" s="4"/>
      <c r="DP137" s="4"/>
      <c r="DQ137" s="4"/>
      <c r="DR137" s="4"/>
      <c r="DS137" s="4"/>
      <c r="DT137" s="4"/>
      <c r="DU137" s="4"/>
      <c r="DV137" s="4"/>
      <c r="DW137" s="4"/>
    </row>
    <row r="138" spans="3:127" x14ac:dyDescent="0.2"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4"/>
      <c r="BO138" s="4"/>
      <c r="BP138" s="4"/>
      <c r="BQ138" s="4"/>
      <c r="BR138" s="4"/>
      <c r="BS138" s="4"/>
      <c r="BT138" s="4"/>
      <c r="BU138" s="4"/>
      <c r="BV138" s="4"/>
      <c r="BW138" s="4"/>
      <c r="BX138" s="4"/>
      <c r="BY138" s="4"/>
      <c r="BZ138" s="4"/>
      <c r="CA138" s="4"/>
      <c r="CB138" s="4"/>
      <c r="CC138" s="4"/>
      <c r="CD138" s="4"/>
      <c r="CE138" s="4"/>
      <c r="CF138" s="4"/>
      <c r="CG138" s="4"/>
      <c r="CH138" s="4"/>
      <c r="CI138" s="4"/>
      <c r="CJ138" s="4"/>
      <c r="CK138" s="4"/>
      <c r="CL138" s="4"/>
      <c r="CM138" s="4"/>
      <c r="CN138" s="4"/>
      <c r="CO138" s="4"/>
      <c r="CP138" s="4"/>
      <c r="CQ138" s="4"/>
      <c r="CR138" s="4"/>
      <c r="CS138" s="4"/>
      <c r="CT138" s="4"/>
      <c r="CU138" s="4"/>
      <c r="CV138" s="4"/>
      <c r="CW138" s="4"/>
      <c r="CX138" s="4"/>
      <c r="CY138" s="4"/>
      <c r="CZ138" s="4"/>
      <c r="DA138" s="4"/>
      <c r="DB138" s="4"/>
      <c r="DC138" s="4"/>
      <c r="DD138" s="4"/>
      <c r="DE138" s="4"/>
      <c r="DF138" s="4"/>
      <c r="DG138" s="4"/>
      <c r="DH138" s="4"/>
      <c r="DI138" s="4"/>
      <c r="DJ138" s="4"/>
      <c r="DK138" s="4"/>
      <c r="DL138" s="4"/>
      <c r="DM138" s="4"/>
      <c r="DN138" s="4"/>
      <c r="DO138" s="4"/>
      <c r="DP138" s="4"/>
      <c r="DQ138" s="4"/>
      <c r="DR138" s="4"/>
      <c r="DS138" s="4"/>
      <c r="DT138" s="4"/>
      <c r="DU138" s="4"/>
      <c r="DV138" s="4"/>
      <c r="DW138" s="4"/>
    </row>
    <row r="139" spans="3:127" x14ac:dyDescent="0.2"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  <c r="BN139" s="4"/>
      <c r="BO139" s="4"/>
      <c r="BP139" s="4"/>
      <c r="BQ139" s="4"/>
      <c r="BR139" s="4"/>
      <c r="BS139" s="4"/>
      <c r="BT139" s="4"/>
      <c r="BU139" s="4"/>
      <c r="BV139" s="4"/>
      <c r="BW139" s="4"/>
      <c r="BX139" s="4"/>
      <c r="BY139" s="4"/>
      <c r="BZ139" s="4"/>
      <c r="CA139" s="4"/>
      <c r="CB139" s="4"/>
      <c r="CC139" s="4"/>
      <c r="CD139" s="4"/>
      <c r="CE139" s="4"/>
      <c r="CF139" s="4"/>
      <c r="CG139" s="4"/>
      <c r="CH139" s="4"/>
      <c r="CI139" s="4"/>
      <c r="CJ139" s="4"/>
      <c r="CK139" s="4"/>
      <c r="CL139" s="4"/>
      <c r="CM139" s="4"/>
      <c r="CN139" s="4"/>
      <c r="CO139" s="4"/>
      <c r="CP139" s="4"/>
      <c r="CQ139" s="4"/>
      <c r="CR139" s="4"/>
      <c r="CS139" s="4"/>
      <c r="CT139" s="4"/>
      <c r="CU139" s="4"/>
      <c r="CV139" s="4"/>
      <c r="CW139" s="4"/>
      <c r="CX139" s="4"/>
      <c r="CY139" s="4"/>
      <c r="CZ139" s="4"/>
      <c r="DA139" s="4"/>
      <c r="DB139" s="4"/>
      <c r="DC139" s="4"/>
      <c r="DD139" s="4"/>
      <c r="DE139" s="4"/>
      <c r="DF139" s="4"/>
      <c r="DG139" s="4"/>
      <c r="DH139" s="4"/>
      <c r="DI139" s="4"/>
      <c r="DJ139" s="4"/>
      <c r="DK139" s="4"/>
      <c r="DL139" s="4"/>
      <c r="DM139" s="4"/>
      <c r="DN139" s="4"/>
      <c r="DO139" s="4"/>
      <c r="DP139" s="4"/>
      <c r="DQ139" s="4"/>
      <c r="DR139" s="4"/>
      <c r="DS139" s="4"/>
      <c r="DT139" s="4"/>
      <c r="DU139" s="4"/>
      <c r="DV139" s="4"/>
      <c r="DW139" s="4"/>
    </row>
    <row r="140" spans="3:127" x14ac:dyDescent="0.2"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/>
      <c r="BM140" s="4"/>
      <c r="BN140" s="4"/>
      <c r="BO140" s="4"/>
      <c r="BP140" s="4"/>
      <c r="BQ140" s="4"/>
      <c r="BR140" s="4"/>
      <c r="BS140" s="4"/>
      <c r="BT140" s="4"/>
      <c r="BU140" s="4"/>
      <c r="BV140" s="4"/>
      <c r="BW140" s="4"/>
      <c r="BX140" s="4"/>
      <c r="BY140" s="4"/>
      <c r="BZ140" s="4"/>
      <c r="CA140" s="4"/>
      <c r="CB140" s="4"/>
      <c r="CC140" s="4"/>
      <c r="CD140" s="4"/>
      <c r="CE140" s="4"/>
      <c r="CF140" s="4"/>
      <c r="CG140" s="4"/>
      <c r="CH140" s="4"/>
      <c r="CI140" s="4"/>
      <c r="CJ140" s="4"/>
      <c r="CK140" s="4"/>
      <c r="CL140" s="4"/>
      <c r="CM140" s="4"/>
      <c r="CN140" s="4"/>
      <c r="CO140" s="4"/>
      <c r="CP140" s="4"/>
      <c r="CQ140" s="4"/>
      <c r="CR140" s="4"/>
      <c r="CS140" s="4"/>
      <c r="CT140" s="4"/>
      <c r="CU140" s="4"/>
      <c r="CV140" s="4"/>
      <c r="CW140" s="4"/>
      <c r="CX140" s="4"/>
      <c r="CY140" s="4"/>
      <c r="CZ140" s="4"/>
      <c r="DA140" s="4"/>
      <c r="DB140" s="4"/>
      <c r="DC140" s="4"/>
      <c r="DD140" s="4"/>
      <c r="DE140" s="4"/>
      <c r="DF140" s="4"/>
      <c r="DG140" s="4"/>
      <c r="DH140" s="4"/>
      <c r="DI140" s="4"/>
      <c r="DJ140" s="4"/>
      <c r="DK140" s="4"/>
      <c r="DL140" s="4"/>
      <c r="DM140" s="4"/>
      <c r="DN140" s="4"/>
      <c r="DO140" s="4"/>
      <c r="DP140" s="4"/>
      <c r="DQ140" s="4"/>
      <c r="DR140" s="4"/>
      <c r="DS140" s="4"/>
      <c r="DT140" s="4"/>
      <c r="DU140" s="4"/>
      <c r="DV140" s="4"/>
      <c r="DW140" s="4"/>
    </row>
    <row r="141" spans="3:127" x14ac:dyDescent="0.2"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/>
      <c r="BJ141" s="4"/>
      <c r="BK141" s="4"/>
      <c r="BL141" s="4"/>
      <c r="BM141" s="4"/>
      <c r="BN141" s="4"/>
      <c r="BO141" s="4"/>
      <c r="BP141" s="4"/>
      <c r="BQ141" s="4"/>
      <c r="BR141" s="4"/>
      <c r="BS141" s="4"/>
      <c r="BT141" s="4"/>
      <c r="BU141" s="4"/>
      <c r="BV141" s="4"/>
      <c r="BW141" s="4"/>
      <c r="BX141" s="4"/>
      <c r="BY141" s="4"/>
      <c r="BZ141" s="4"/>
      <c r="CA141" s="4"/>
      <c r="CB141" s="4"/>
      <c r="CC141" s="4"/>
      <c r="CD141" s="4"/>
      <c r="CE141" s="4"/>
      <c r="CF141" s="4"/>
      <c r="CG141" s="4"/>
      <c r="CH141" s="4"/>
      <c r="CI141" s="4"/>
      <c r="CJ141" s="4"/>
      <c r="CK141" s="4"/>
      <c r="CL141" s="4"/>
      <c r="CM141" s="4"/>
      <c r="CN141" s="4"/>
      <c r="CO141" s="4"/>
      <c r="CP141" s="4"/>
      <c r="CQ141" s="4"/>
      <c r="CR141" s="4"/>
      <c r="CS141" s="4"/>
      <c r="CT141" s="4"/>
      <c r="CU141" s="4"/>
      <c r="CV141" s="4"/>
      <c r="CW141" s="4"/>
      <c r="CX141" s="4"/>
      <c r="CY141" s="4"/>
      <c r="CZ141" s="4"/>
      <c r="DA141" s="4"/>
      <c r="DB141" s="4"/>
      <c r="DC141" s="4"/>
      <c r="DD141" s="4"/>
      <c r="DE141" s="4"/>
      <c r="DF141" s="4"/>
      <c r="DG141" s="4"/>
      <c r="DH141" s="4"/>
      <c r="DI141" s="4"/>
      <c r="DJ141" s="4"/>
      <c r="DK141" s="4"/>
      <c r="DL141" s="4"/>
      <c r="DM141" s="4"/>
      <c r="DN141" s="4"/>
      <c r="DO141" s="4"/>
      <c r="DP141" s="4"/>
      <c r="DQ141" s="4"/>
      <c r="DR141" s="4"/>
      <c r="DS141" s="4"/>
      <c r="DT141" s="4"/>
      <c r="DU141" s="4"/>
      <c r="DV141" s="4"/>
      <c r="DW141" s="4"/>
    </row>
    <row r="142" spans="3:127" x14ac:dyDescent="0.2"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/>
      <c r="BM142" s="4"/>
      <c r="BN142" s="4"/>
      <c r="BO142" s="4"/>
      <c r="BP142" s="4"/>
      <c r="BQ142" s="4"/>
      <c r="BR142" s="4"/>
      <c r="BS142" s="4"/>
      <c r="BT142" s="4"/>
      <c r="BU142" s="4"/>
      <c r="BV142" s="4"/>
      <c r="BW142" s="4"/>
      <c r="BX142" s="4"/>
      <c r="BY142" s="4"/>
      <c r="BZ142" s="4"/>
      <c r="CA142" s="4"/>
      <c r="CB142" s="4"/>
      <c r="CC142" s="4"/>
      <c r="CD142" s="4"/>
      <c r="CE142" s="4"/>
      <c r="CF142" s="4"/>
      <c r="CG142" s="4"/>
      <c r="CH142" s="4"/>
      <c r="CI142" s="4"/>
      <c r="CJ142" s="4"/>
      <c r="CK142" s="4"/>
      <c r="CL142" s="4"/>
      <c r="CM142" s="4"/>
      <c r="CN142" s="4"/>
      <c r="CO142" s="4"/>
      <c r="CP142" s="4"/>
      <c r="CQ142" s="4"/>
      <c r="CR142" s="4"/>
      <c r="CS142" s="4"/>
      <c r="CT142" s="4"/>
      <c r="CU142" s="4"/>
      <c r="CV142" s="4"/>
      <c r="CW142" s="4"/>
      <c r="CX142" s="4"/>
      <c r="CY142" s="4"/>
      <c r="CZ142" s="4"/>
      <c r="DA142" s="4"/>
      <c r="DB142" s="4"/>
      <c r="DC142" s="4"/>
      <c r="DD142" s="4"/>
      <c r="DE142" s="4"/>
      <c r="DF142" s="4"/>
      <c r="DG142" s="4"/>
      <c r="DH142" s="4"/>
      <c r="DI142" s="4"/>
      <c r="DJ142" s="4"/>
      <c r="DK142" s="4"/>
      <c r="DL142" s="4"/>
      <c r="DM142" s="4"/>
      <c r="DN142" s="4"/>
      <c r="DO142" s="4"/>
      <c r="DP142" s="4"/>
      <c r="DQ142" s="4"/>
      <c r="DR142" s="4"/>
      <c r="DS142" s="4"/>
      <c r="DT142" s="4"/>
      <c r="DU142" s="4"/>
      <c r="DV142" s="4"/>
      <c r="DW142" s="4"/>
    </row>
    <row r="143" spans="3:127" x14ac:dyDescent="0.2"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  <c r="BI143" s="4"/>
      <c r="BJ143" s="4"/>
      <c r="BK143" s="4"/>
      <c r="BL143" s="4"/>
      <c r="BM143" s="4"/>
      <c r="BN143" s="4"/>
      <c r="BO143" s="4"/>
      <c r="BP143" s="4"/>
      <c r="BQ143" s="4"/>
      <c r="BR143" s="4"/>
      <c r="BS143" s="4"/>
      <c r="BT143" s="4"/>
      <c r="BU143" s="4"/>
      <c r="BV143" s="4"/>
      <c r="BW143" s="4"/>
      <c r="BX143" s="4"/>
      <c r="BY143" s="4"/>
      <c r="BZ143" s="4"/>
      <c r="CA143" s="4"/>
      <c r="CB143" s="4"/>
      <c r="CC143" s="4"/>
      <c r="CD143" s="4"/>
      <c r="CE143" s="4"/>
      <c r="CF143" s="4"/>
      <c r="CG143" s="4"/>
      <c r="CH143" s="4"/>
      <c r="CI143" s="4"/>
      <c r="CJ143" s="4"/>
      <c r="CK143" s="4"/>
      <c r="CL143" s="4"/>
      <c r="CM143" s="4"/>
      <c r="CN143" s="4"/>
      <c r="CO143" s="4"/>
      <c r="CP143" s="4"/>
      <c r="CQ143" s="4"/>
      <c r="CR143" s="4"/>
      <c r="CS143" s="4"/>
      <c r="CT143" s="4"/>
      <c r="CU143" s="4"/>
      <c r="CV143" s="4"/>
      <c r="CW143" s="4"/>
      <c r="CX143" s="4"/>
      <c r="CY143" s="4"/>
      <c r="CZ143" s="4"/>
      <c r="DA143" s="4"/>
      <c r="DB143" s="4"/>
      <c r="DC143" s="4"/>
      <c r="DD143" s="4"/>
      <c r="DE143" s="4"/>
      <c r="DF143" s="4"/>
      <c r="DG143" s="4"/>
      <c r="DH143" s="4"/>
      <c r="DI143" s="4"/>
      <c r="DJ143" s="4"/>
      <c r="DK143" s="4"/>
      <c r="DL143" s="4"/>
      <c r="DM143" s="4"/>
      <c r="DN143" s="4"/>
      <c r="DO143" s="4"/>
      <c r="DP143" s="4"/>
      <c r="DQ143" s="4"/>
      <c r="DR143" s="4"/>
      <c r="DS143" s="4"/>
      <c r="DT143" s="4"/>
      <c r="DU143" s="4"/>
      <c r="DV143" s="4"/>
      <c r="DW143" s="4"/>
    </row>
    <row r="144" spans="3:127" x14ac:dyDescent="0.2"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  <c r="BJ144" s="4"/>
      <c r="BK144" s="4"/>
      <c r="BL144" s="4"/>
      <c r="BM144" s="4"/>
      <c r="BN144" s="4"/>
      <c r="BO144" s="4"/>
      <c r="BP144" s="4"/>
      <c r="BQ144" s="4"/>
      <c r="BR144" s="4"/>
      <c r="BS144" s="4"/>
      <c r="BT144" s="4"/>
      <c r="BU144" s="4"/>
      <c r="BV144" s="4"/>
      <c r="BW144" s="4"/>
      <c r="BX144" s="4"/>
      <c r="BY144" s="4"/>
      <c r="BZ144" s="4"/>
      <c r="CA144" s="4"/>
      <c r="CB144" s="4"/>
      <c r="CC144" s="4"/>
      <c r="CD144" s="4"/>
      <c r="CE144" s="4"/>
      <c r="CF144" s="4"/>
      <c r="CG144" s="4"/>
      <c r="CH144" s="4"/>
      <c r="CI144" s="4"/>
      <c r="CJ144" s="4"/>
      <c r="CK144" s="4"/>
      <c r="CL144" s="4"/>
      <c r="CM144" s="4"/>
      <c r="CN144" s="4"/>
      <c r="CO144" s="4"/>
      <c r="CP144" s="4"/>
      <c r="CQ144" s="4"/>
      <c r="CR144" s="4"/>
      <c r="CS144" s="4"/>
      <c r="CT144" s="4"/>
      <c r="CU144" s="4"/>
      <c r="CV144" s="4"/>
      <c r="CW144" s="4"/>
      <c r="CX144" s="4"/>
      <c r="CY144" s="4"/>
      <c r="CZ144" s="4"/>
      <c r="DA144" s="4"/>
      <c r="DB144" s="4"/>
      <c r="DC144" s="4"/>
      <c r="DD144" s="4"/>
      <c r="DE144" s="4"/>
      <c r="DF144" s="4"/>
      <c r="DG144" s="4"/>
      <c r="DH144" s="4"/>
      <c r="DI144" s="4"/>
      <c r="DJ144" s="4"/>
      <c r="DK144" s="4"/>
      <c r="DL144" s="4"/>
      <c r="DM144" s="4"/>
      <c r="DN144" s="4"/>
      <c r="DO144" s="4"/>
      <c r="DP144" s="4"/>
      <c r="DQ144" s="4"/>
      <c r="DR144" s="4"/>
      <c r="DS144" s="4"/>
      <c r="DT144" s="4"/>
      <c r="DU144" s="4"/>
      <c r="DV144" s="4"/>
      <c r="DW144" s="4"/>
    </row>
    <row r="145" spans="3:127" x14ac:dyDescent="0.2"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/>
      <c r="BI145" s="4"/>
      <c r="BJ145" s="4"/>
      <c r="BK145" s="4"/>
      <c r="BL145" s="4"/>
      <c r="BM145" s="4"/>
      <c r="BN145" s="4"/>
      <c r="BO145" s="4"/>
      <c r="BP145" s="4"/>
      <c r="BQ145" s="4"/>
      <c r="BR145" s="4"/>
      <c r="BS145" s="4"/>
      <c r="BT145" s="4"/>
      <c r="BU145" s="4"/>
      <c r="BV145" s="4"/>
      <c r="BW145" s="4"/>
      <c r="BX145" s="4"/>
      <c r="BY145" s="4"/>
      <c r="BZ145" s="4"/>
      <c r="CA145" s="4"/>
      <c r="CB145" s="4"/>
      <c r="CC145" s="4"/>
      <c r="CD145" s="4"/>
      <c r="CE145" s="4"/>
      <c r="CF145" s="4"/>
      <c r="CG145" s="4"/>
      <c r="CH145" s="4"/>
      <c r="CI145" s="4"/>
      <c r="CJ145" s="4"/>
      <c r="CK145" s="4"/>
      <c r="CL145" s="4"/>
      <c r="CM145" s="4"/>
      <c r="CN145" s="4"/>
      <c r="CO145" s="4"/>
      <c r="CP145" s="4"/>
      <c r="CQ145" s="4"/>
      <c r="CR145" s="4"/>
      <c r="CS145" s="4"/>
      <c r="CT145" s="4"/>
      <c r="CU145" s="4"/>
      <c r="CV145" s="4"/>
      <c r="CW145" s="4"/>
      <c r="CX145" s="4"/>
      <c r="CY145" s="4"/>
      <c r="CZ145" s="4"/>
      <c r="DA145" s="4"/>
      <c r="DB145" s="4"/>
      <c r="DC145" s="4"/>
      <c r="DD145" s="4"/>
      <c r="DE145" s="4"/>
      <c r="DF145" s="4"/>
      <c r="DG145" s="4"/>
      <c r="DH145" s="4"/>
      <c r="DI145" s="4"/>
      <c r="DJ145" s="4"/>
      <c r="DK145" s="4"/>
      <c r="DL145" s="4"/>
      <c r="DM145" s="4"/>
      <c r="DN145" s="4"/>
      <c r="DO145" s="4"/>
      <c r="DP145" s="4"/>
      <c r="DQ145" s="4"/>
      <c r="DR145" s="4"/>
      <c r="DS145" s="4"/>
      <c r="DT145" s="4"/>
      <c r="DU145" s="4"/>
      <c r="DV145" s="4"/>
      <c r="DW145" s="4"/>
    </row>
    <row r="146" spans="3:127" x14ac:dyDescent="0.2"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4"/>
      <c r="BJ146" s="4"/>
      <c r="BK146" s="4"/>
      <c r="BL146" s="4"/>
      <c r="BM146" s="4"/>
      <c r="BN146" s="4"/>
      <c r="BO146" s="4"/>
      <c r="BP146" s="4"/>
      <c r="BQ146" s="4"/>
      <c r="BR146" s="4"/>
      <c r="BS146" s="4"/>
      <c r="BT146" s="4"/>
      <c r="BU146" s="4"/>
      <c r="BV146" s="4"/>
      <c r="BW146" s="4"/>
      <c r="BX146" s="4"/>
      <c r="BY146" s="4"/>
      <c r="BZ146" s="4"/>
      <c r="CA146" s="4"/>
      <c r="CB146" s="4"/>
      <c r="CC146" s="4"/>
      <c r="CD146" s="4"/>
      <c r="CE146" s="4"/>
      <c r="CF146" s="4"/>
      <c r="CG146" s="4"/>
      <c r="CH146" s="4"/>
      <c r="CI146" s="4"/>
      <c r="CJ146" s="4"/>
      <c r="CK146" s="4"/>
      <c r="CL146" s="4"/>
      <c r="CM146" s="4"/>
      <c r="CN146" s="4"/>
      <c r="CO146" s="4"/>
      <c r="CP146" s="4"/>
      <c r="CQ146" s="4"/>
      <c r="CR146" s="4"/>
      <c r="CS146" s="4"/>
      <c r="CT146" s="4"/>
      <c r="CU146" s="4"/>
      <c r="CV146" s="4"/>
      <c r="CW146" s="4"/>
      <c r="CX146" s="4"/>
      <c r="CY146" s="4"/>
      <c r="CZ146" s="4"/>
      <c r="DA146" s="4"/>
      <c r="DB146" s="4"/>
      <c r="DC146" s="4"/>
      <c r="DD146" s="4"/>
      <c r="DE146" s="4"/>
      <c r="DF146" s="4"/>
      <c r="DG146" s="4"/>
      <c r="DH146" s="4"/>
      <c r="DI146" s="4"/>
      <c r="DJ146" s="4"/>
      <c r="DK146" s="4"/>
      <c r="DL146" s="4"/>
      <c r="DM146" s="4"/>
      <c r="DN146" s="4"/>
      <c r="DO146" s="4"/>
      <c r="DP146" s="4"/>
      <c r="DQ146" s="4"/>
      <c r="DR146" s="4"/>
      <c r="DS146" s="4"/>
      <c r="DT146" s="4"/>
      <c r="DU146" s="4"/>
      <c r="DV146" s="4"/>
      <c r="DW146" s="4"/>
    </row>
    <row r="147" spans="3:127" x14ac:dyDescent="0.2"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  <c r="BI147" s="4"/>
      <c r="BJ147" s="4"/>
      <c r="BK147" s="4"/>
      <c r="BL147" s="4"/>
      <c r="BM147" s="4"/>
      <c r="BN147" s="4"/>
      <c r="BO147" s="4"/>
      <c r="BP147" s="4"/>
      <c r="BQ147" s="4"/>
      <c r="BR147" s="4"/>
      <c r="BS147" s="4"/>
      <c r="BT147" s="4"/>
      <c r="BU147" s="4"/>
      <c r="BV147" s="4"/>
      <c r="BW147" s="4"/>
      <c r="BX147" s="4"/>
      <c r="BY147" s="4"/>
      <c r="BZ147" s="4"/>
      <c r="CA147" s="4"/>
      <c r="CB147" s="4"/>
      <c r="CC147" s="4"/>
      <c r="CD147" s="4"/>
      <c r="CE147" s="4"/>
      <c r="CF147" s="4"/>
      <c r="CG147" s="4"/>
      <c r="CH147" s="4"/>
      <c r="CI147" s="4"/>
      <c r="CJ147" s="4"/>
      <c r="CK147" s="4"/>
      <c r="CL147" s="4"/>
      <c r="CM147" s="4"/>
      <c r="CN147" s="4"/>
      <c r="CO147" s="4"/>
      <c r="CP147" s="4"/>
      <c r="CQ147" s="4"/>
      <c r="CR147" s="4"/>
      <c r="CS147" s="4"/>
      <c r="CT147" s="4"/>
      <c r="CU147" s="4"/>
      <c r="CV147" s="4"/>
      <c r="CW147" s="4"/>
      <c r="CX147" s="4"/>
      <c r="CY147" s="4"/>
      <c r="CZ147" s="4"/>
      <c r="DA147" s="4"/>
      <c r="DB147" s="4"/>
      <c r="DC147" s="4"/>
      <c r="DD147" s="4"/>
      <c r="DE147" s="4"/>
      <c r="DF147" s="4"/>
      <c r="DG147" s="4"/>
      <c r="DH147" s="4"/>
      <c r="DI147" s="4"/>
      <c r="DJ147" s="4"/>
      <c r="DK147" s="4"/>
      <c r="DL147" s="4"/>
      <c r="DM147" s="4"/>
      <c r="DN147" s="4"/>
      <c r="DO147" s="4"/>
      <c r="DP147" s="4"/>
      <c r="DQ147" s="4"/>
      <c r="DR147" s="4"/>
      <c r="DS147" s="4"/>
      <c r="DT147" s="4"/>
      <c r="DU147" s="4"/>
      <c r="DV147" s="4"/>
      <c r="DW147" s="4"/>
    </row>
    <row r="148" spans="3:127" x14ac:dyDescent="0.2"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  <c r="BI148" s="4"/>
      <c r="BJ148" s="4"/>
      <c r="BK148" s="4"/>
      <c r="BL148" s="4"/>
      <c r="BM148" s="4"/>
      <c r="BN148" s="4"/>
      <c r="BO148" s="4"/>
      <c r="BP148" s="4"/>
      <c r="BQ148" s="4"/>
      <c r="BR148" s="4"/>
      <c r="BS148" s="4"/>
      <c r="BT148" s="4"/>
      <c r="BU148" s="4"/>
      <c r="BV148" s="4"/>
      <c r="BW148" s="4"/>
      <c r="BX148" s="4"/>
      <c r="BY148" s="4"/>
      <c r="BZ148" s="4"/>
      <c r="CA148" s="4"/>
      <c r="CB148" s="4"/>
      <c r="CC148" s="4"/>
      <c r="CD148" s="4"/>
      <c r="CE148" s="4"/>
      <c r="CF148" s="4"/>
      <c r="CG148" s="4"/>
      <c r="CH148" s="4"/>
      <c r="CI148" s="4"/>
      <c r="CJ148" s="4"/>
      <c r="CK148" s="4"/>
      <c r="CL148" s="4"/>
      <c r="CM148" s="4"/>
      <c r="CN148" s="4"/>
      <c r="CO148" s="4"/>
      <c r="CP148" s="4"/>
      <c r="CQ148" s="4"/>
      <c r="CR148" s="4"/>
      <c r="CS148" s="4"/>
      <c r="CT148" s="4"/>
      <c r="CU148" s="4"/>
      <c r="CV148" s="4"/>
      <c r="CW148" s="4"/>
      <c r="CX148" s="4"/>
      <c r="CY148" s="4"/>
      <c r="CZ148" s="4"/>
      <c r="DA148" s="4"/>
      <c r="DB148" s="4"/>
      <c r="DC148" s="4"/>
      <c r="DD148" s="4"/>
      <c r="DE148" s="4"/>
      <c r="DF148" s="4"/>
      <c r="DG148" s="4"/>
      <c r="DH148" s="4"/>
      <c r="DI148" s="4"/>
      <c r="DJ148" s="4"/>
      <c r="DK148" s="4"/>
      <c r="DL148" s="4"/>
      <c r="DM148" s="4"/>
      <c r="DN148" s="4"/>
      <c r="DO148" s="4"/>
      <c r="DP148" s="4"/>
      <c r="DQ148" s="4"/>
      <c r="DR148" s="4"/>
      <c r="DS148" s="4"/>
      <c r="DT148" s="4"/>
      <c r="DU148" s="4"/>
      <c r="DV148" s="4"/>
      <c r="DW148" s="4"/>
    </row>
    <row r="149" spans="3:127" x14ac:dyDescent="0.2"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  <c r="BI149" s="4"/>
      <c r="BJ149" s="4"/>
      <c r="BK149" s="4"/>
      <c r="BL149" s="4"/>
      <c r="BM149" s="4"/>
      <c r="BN149" s="4"/>
      <c r="BO149" s="4"/>
      <c r="BP149" s="4"/>
      <c r="BQ149" s="4"/>
      <c r="BR149" s="4"/>
      <c r="BS149" s="4"/>
      <c r="BT149" s="4"/>
      <c r="BU149" s="4"/>
      <c r="BV149" s="4"/>
      <c r="BW149" s="4"/>
      <c r="BX149" s="4"/>
      <c r="BY149" s="4"/>
      <c r="BZ149" s="4"/>
      <c r="CA149" s="4"/>
      <c r="CB149" s="4"/>
      <c r="CC149" s="4"/>
      <c r="CD149" s="4"/>
      <c r="CE149" s="4"/>
      <c r="CF149" s="4"/>
      <c r="CG149" s="4"/>
      <c r="CH149" s="4"/>
      <c r="CI149" s="4"/>
      <c r="CJ149" s="4"/>
      <c r="CK149" s="4"/>
      <c r="CL149" s="4"/>
      <c r="CM149" s="4"/>
      <c r="CN149" s="4"/>
      <c r="CO149" s="4"/>
      <c r="CP149" s="4"/>
      <c r="CQ149" s="4"/>
      <c r="CR149" s="4"/>
      <c r="CS149" s="4"/>
      <c r="CT149" s="4"/>
      <c r="CU149" s="4"/>
      <c r="CV149" s="4"/>
      <c r="CW149" s="4"/>
      <c r="CX149" s="4"/>
      <c r="CY149" s="4"/>
      <c r="CZ149" s="4"/>
      <c r="DA149" s="4"/>
      <c r="DB149" s="4"/>
      <c r="DC149" s="4"/>
      <c r="DD149" s="4"/>
      <c r="DE149" s="4"/>
      <c r="DF149" s="4"/>
      <c r="DG149" s="4"/>
      <c r="DH149" s="4"/>
      <c r="DI149" s="4"/>
      <c r="DJ149" s="4"/>
      <c r="DK149" s="4"/>
      <c r="DL149" s="4"/>
      <c r="DM149" s="4"/>
      <c r="DN149" s="4"/>
      <c r="DO149" s="4"/>
      <c r="DP149" s="4"/>
      <c r="DQ149" s="4"/>
      <c r="DR149" s="4"/>
      <c r="DS149" s="4"/>
      <c r="DT149" s="4"/>
      <c r="DU149" s="4"/>
      <c r="DV149" s="4"/>
      <c r="DW149" s="4"/>
    </row>
    <row r="150" spans="3:127" x14ac:dyDescent="0.2"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4"/>
      <c r="BJ150" s="4"/>
      <c r="BK150" s="4"/>
      <c r="BL150" s="4"/>
      <c r="BM150" s="4"/>
      <c r="BN150" s="4"/>
      <c r="BO150" s="4"/>
      <c r="BP150" s="4"/>
      <c r="BQ150" s="4"/>
      <c r="BR150" s="4"/>
      <c r="BS150" s="4"/>
      <c r="BT150" s="4"/>
      <c r="BU150" s="4"/>
      <c r="BV150" s="4"/>
      <c r="BW150" s="4"/>
      <c r="BX150" s="4"/>
      <c r="BY150" s="4"/>
      <c r="BZ150" s="4"/>
      <c r="CA150" s="4"/>
      <c r="CB150" s="4"/>
      <c r="CC150" s="4"/>
      <c r="CD150" s="4"/>
      <c r="CE150" s="4"/>
      <c r="CF150" s="4"/>
      <c r="CG150" s="4"/>
      <c r="CH150" s="4"/>
      <c r="CI150" s="4"/>
      <c r="CJ150" s="4"/>
      <c r="CK150" s="4"/>
      <c r="CL150" s="4"/>
      <c r="CM150" s="4"/>
      <c r="CN150" s="4"/>
      <c r="CO150" s="4"/>
      <c r="CP150" s="4"/>
      <c r="CQ150" s="4"/>
      <c r="CR150" s="4"/>
      <c r="CS150" s="4"/>
      <c r="CT150" s="4"/>
      <c r="CU150" s="4"/>
      <c r="CV150" s="4"/>
      <c r="CW150" s="4"/>
      <c r="CX150" s="4"/>
      <c r="CY150" s="4"/>
      <c r="CZ150" s="4"/>
      <c r="DA150" s="4"/>
      <c r="DB150" s="4"/>
      <c r="DC150" s="4"/>
      <c r="DD150" s="4"/>
      <c r="DE150" s="4"/>
      <c r="DF150" s="4"/>
      <c r="DG150" s="4"/>
      <c r="DH150" s="4"/>
      <c r="DI150" s="4"/>
      <c r="DJ150" s="4"/>
      <c r="DK150" s="4"/>
      <c r="DL150" s="4"/>
      <c r="DM150" s="4"/>
      <c r="DN150" s="4"/>
      <c r="DO150" s="4"/>
      <c r="DP150" s="4"/>
      <c r="DQ150" s="4"/>
      <c r="DR150" s="4"/>
      <c r="DS150" s="4"/>
      <c r="DT150" s="4"/>
      <c r="DU150" s="4"/>
      <c r="DV150" s="4"/>
      <c r="DW150" s="4"/>
    </row>
    <row r="151" spans="3:127" x14ac:dyDescent="0.2"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  <c r="BI151" s="4"/>
      <c r="BJ151" s="4"/>
      <c r="BK151" s="4"/>
      <c r="BL151" s="4"/>
      <c r="BM151" s="4"/>
      <c r="BN151" s="4"/>
      <c r="BO151" s="4"/>
      <c r="BP151" s="4"/>
      <c r="BQ151" s="4"/>
      <c r="BR151" s="4"/>
      <c r="BS151" s="4"/>
      <c r="BT151" s="4"/>
      <c r="BU151" s="4"/>
      <c r="BV151" s="4"/>
      <c r="BW151" s="4"/>
      <c r="BX151" s="4"/>
      <c r="BY151" s="4"/>
      <c r="BZ151" s="4"/>
      <c r="CA151" s="4"/>
      <c r="CB151" s="4"/>
      <c r="CC151" s="4"/>
      <c r="CD151" s="4"/>
      <c r="CE151" s="4"/>
      <c r="CF151" s="4"/>
      <c r="CG151" s="4"/>
      <c r="CH151" s="4"/>
      <c r="CI151" s="4"/>
      <c r="CJ151" s="4"/>
      <c r="CK151" s="4"/>
      <c r="CL151" s="4"/>
      <c r="CM151" s="4"/>
      <c r="CN151" s="4"/>
      <c r="CO151" s="4"/>
      <c r="CP151" s="4"/>
      <c r="CQ151" s="4"/>
      <c r="CR151" s="4"/>
      <c r="CS151" s="4"/>
      <c r="CT151" s="4"/>
      <c r="CU151" s="4"/>
      <c r="CV151" s="4"/>
      <c r="CW151" s="4"/>
      <c r="CX151" s="4"/>
      <c r="CY151" s="4"/>
      <c r="CZ151" s="4"/>
      <c r="DA151" s="4"/>
      <c r="DB151" s="4"/>
      <c r="DC151" s="4"/>
      <c r="DD151" s="4"/>
      <c r="DE151" s="4"/>
      <c r="DF151" s="4"/>
      <c r="DG151" s="4"/>
      <c r="DH151" s="4"/>
      <c r="DI151" s="4"/>
      <c r="DJ151" s="4"/>
      <c r="DK151" s="4"/>
      <c r="DL151" s="4"/>
      <c r="DM151" s="4"/>
      <c r="DN151" s="4"/>
      <c r="DO151" s="4"/>
      <c r="DP151" s="4"/>
      <c r="DQ151" s="4"/>
      <c r="DR151" s="4"/>
      <c r="DS151" s="4"/>
      <c r="DT151" s="4"/>
      <c r="DU151" s="4"/>
      <c r="DV151" s="4"/>
      <c r="DW151" s="4"/>
    </row>
    <row r="152" spans="3:127" x14ac:dyDescent="0.2"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  <c r="BJ152" s="4"/>
      <c r="BK152" s="4"/>
      <c r="BL152" s="4"/>
      <c r="BM152" s="4"/>
      <c r="BN152" s="4"/>
      <c r="BO152" s="4"/>
      <c r="BP152" s="4"/>
      <c r="BQ152" s="4"/>
      <c r="BR152" s="4"/>
      <c r="BS152" s="4"/>
      <c r="BT152" s="4"/>
      <c r="BU152" s="4"/>
      <c r="BV152" s="4"/>
      <c r="BW152" s="4"/>
      <c r="BX152" s="4"/>
      <c r="BY152" s="4"/>
      <c r="BZ152" s="4"/>
      <c r="CA152" s="4"/>
      <c r="CB152" s="4"/>
      <c r="CC152" s="4"/>
      <c r="CD152" s="4"/>
      <c r="CE152" s="4"/>
      <c r="CF152" s="4"/>
      <c r="CG152" s="4"/>
      <c r="CH152" s="4"/>
      <c r="CI152" s="4"/>
      <c r="CJ152" s="4"/>
      <c r="CK152" s="4"/>
      <c r="CL152" s="4"/>
      <c r="CM152" s="4"/>
      <c r="CN152" s="4"/>
      <c r="CO152" s="4"/>
      <c r="CP152" s="4"/>
      <c r="CQ152" s="4"/>
      <c r="CR152" s="4"/>
      <c r="CS152" s="4"/>
      <c r="CT152" s="4"/>
      <c r="CU152" s="4"/>
      <c r="CV152" s="4"/>
      <c r="CW152" s="4"/>
      <c r="CX152" s="4"/>
      <c r="CY152" s="4"/>
      <c r="CZ152" s="4"/>
      <c r="DA152" s="4"/>
      <c r="DB152" s="4"/>
      <c r="DC152" s="4"/>
      <c r="DD152" s="4"/>
      <c r="DE152" s="4"/>
      <c r="DF152" s="4"/>
      <c r="DG152" s="4"/>
      <c r="DH152" s="4"/>
      <c r="DI152" s="4"/>
      <c r="DJ152" s="4"/>
      <c r="DK152" s="4"/>
      <c r="DL152" s="4"/>
      <c r="DM152" s="4"/>
      <c r="DN152" s="4"/>
      <c r="DO152" s="4"/>
      <c r="DP152" s="4"/>
      <c r="DQ152" s="4"/>
      <c r="DR152" s="4"/>
      <c r="DS152" s="4"/>
      <c r="DT152" s="4"/>
      <c r="DU152" s="4"/>
      <c r="DV152" s="4"/>
      <c r="DW152" s="4"/>
    </row>
    <row r="153" spans="3:127" x14ac:dyDescent="0.2"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  <c r="BI153" s="4"/>
      <c r="BJ153" s="4"/>
      <c r="BK153" s="4"/>
      <c r="BL153" s="4"/>
      <c r="BM153" s="4"/>
      <c r="BN153" s="4"/>
      <c r="BO153" s="4"/>
      <c r="BP153" s="4"/>
      <c r="BQ153" s="4"/>
      <c r="BR153" s="4"/>
      <c r="BS153" s="4"/>
      <c r="BT153" s="4"/>
      <c r="BU153" s="4"/>
      <c r="BV153" s="4"/>
      <c r="BW153" s="4"/>
      <c r="BX153" s="4"/>
      <c r="BY153" s="4"/>
      <c r="BZ153" s="4"/>
      <c r="CA153" s="4"/>
      <c r="CB153" s="4"/>
      <c r="CC153" s="4"/>
      <c r="CD153" s="4"/>
      <c r="CE153" s="4"/>
      <c r="CF153" s="4"/>
      <c r="CG153" s="4"/>
      <c r="CH153" s="4"/>
      <c r="CI153" s="4"/>
      <c r="CJ153" s="4"/>
      <c r="CK153" s="4"/>
      <c r="CL153" s="4"/>
      <c r="CM153" s="4"/>
      <c r="CN153" s="4"/>
      <c r="CO153" s="4"/>
      <c r="CP153" s="4"/>
      <c r="CQ153" s="4"/>
      <c r="CR153" s="4"/>
      <c r="CS153" s="4"/>
      <c r="CT153" s="4"/>
      <c r="CU153" s="4"/>
      <c r="CV153" s="4"/>
      <c r="CW153" s="4"/>
      <c r="CX153" s="4"/>
      <c r="CY153" s="4"/>
      <c r="CZ153" s="4"/>
      <c r="DA153" s="4"/>
      <c r="DB153" s="4"/>
      <c r="DC153" s="4"/>
      <c r="DD153" s="4"/>
      <c r="DE153" s="4"/>
      <c r="DF153" s="4"/>
      <c r="DG153" s="4"/>
      <c r="DH153" s="4"/>
      <c r="DI153" s="4"/>
      <c r="DJ153" s="4"/>
      <c r="DK153" s="4"/>
      <c r="DL153" s="4"/>
      <c r="DM153" s="4"/>
      <c r="DN153" s="4"/>
      <c r="DO153" s="4"/>
      <c r="DP153" s="4"/>
      <c r="DQ153" s="4"/>
      <c r="DR153" s="4"/>
      <c r="DS153" s="4"/>
      <c r="DT153" s="4"/>
      <c r="DU153" s="4"/>
      <c r="DV153" s="4"/>
      <c r="DW153" s="4"/>
    </row>
    <row r="154" spans="3:127" x14ac:dyDescent="0.2"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4"/>
      <c r="BJ154" s="4"/>
      <c r="BK154" s="4"/>
      <c r="BL154" s="4"/>
      <c r="BM154" s="4"/>
      <c r="BN154" s="4"/>
      <c r="BO154" s="4"/>
      <c r="BP154" s="4"/>
      <c r="BQ154" s="4"/>
      <c r="BR154" s="4"/>
      <c r="BS154" s="4"/>
      <c r="BT154" s="4"/>
      <c r="BU154" s="4"/>
      <c r="BV154" s="4"/>
      <c r="BW154" s="4"/>
      <c r="BX154" s="4"/>
      <c r="BY154" s="4"/>
      <c r="BZ154" s="4"/>
      <c r="CA154" s="4"/>
      <c r="CB154" s="4"/>
      <c r="CC154" s="4"/>
      <c r="CD154" s="4"/>
      <c r="CE154" s="4"/>
      <c r="CF154" s="4"/>
      <c r="CG154" s="4"/>
      <c r="CH154" s="4"/>
      <c r="CI154" s="4"/>
      <c r="CJ154" s="4"/>
      <c r="CK154" s="4"/>
      <c r="CL154" s="4"/>
      <c r="CM154" s="4"/>
      <c r="CN154" s="4"/>
      <c r="CO154" s="4"/>
      <c r="CP154" s="4"/>
      <c r="CQ154" s="4"/>
      <c r="CR154" s="4"/>
      <c r="CS154" s="4"/>
      <c r="CT154" s="4"/>
      <c r="CU154" s="4"/>
      <c r="CV154" s="4"/>
      <c r="CW154" s="4"/>
      <c r="CX154" s="4"/>
      <c r="CY154" s="4"/>
      <c r="CZ154" s="4"/>
      <c r="DA154" s="4"/>
      <c r="DB154" s="4"/>
      <c r="DC154" s="4"/>
      <c r="DD154" s="4"/>
      <c r="DE154" s="4"/>
      <c r="DF154" s="4"/>
      <c r="DG154" s="4"/>
      <c r="DH154" s="4"/>
      <c r="DI154" s="4"/>
      <c r="DJ154" s="4"/>
      <c r="DK154" s="4"/>
      <c r="DL154" s="4"/>
      <c r="DM154" s="4"/>
      <c r="DN154" s="4"/>
      <c r="DO154" s="4"/>
      <c r="DP154" s="4"/>
      <c r="DQ154" s="4"/>
      <c r="DR154" s="4"/>
      <c r="DS154" s="4"/>
      <c r="DT154" s="4"/>
      <c r="DU154" s="4"/>
      <c r="DV154" s="4"/>
      <c r="DW154" s="4"/>
    </row>
    <row r="155" spans="3:127" x14ac:dyDescent="0.2"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4"/>
      <c r="BJ155" s="4"/>
      <c r="BK155" s="4"/>
      <c r="BL155" s="4"/>
      <c r="BM155" s="4"/>
      <c r="BN155" s="4"/>
      <c r="BO155" s="4"/>
      <c r="BP155" s="4"/>
      <c r="BQ155" s="4"/>
      <c r="BR155" s="4"/>
      <c r="BS155" s="4"/>
      <c r="BT155" s="4"/>
      <c r="BU155" s="4"/>
      <c r="BV155" s="4"/>
      <c r="BW155" s="4"/>
      <c r="BX155" s="4"/>
      <c r="BY155" s="4"/>
      <c r="BZ155" s="4"/>
      <c r="CA155" s="4"/>
      <c r="CB155" s="4"/>
      <c r="CC155" s="4"/>
      <c r="CD155" s="4"/>
      <c r="CE155" s="4"/>
      <c r="CF155" s="4"/>
      <c r="CG155" s="4"/>
      <c r="CH155" s="4"/>
      <c r="CI155" s="4"/>
      <c r="CJ155" s="4"/>
      <c r="CK155" s="4"/>
      <c r="CL155" s="4"/>
      <c r="CM155" s="4"/>
      <c r="CN155" s="4"/>
      <c r="CO155" s="4"/>
      <c r="CP155" s="4"/>
      <c r="CQ155" s="4"/>
      <c r="CR155" s="4"/>
      <c r="CS155" s="4"/>
      <c r="CT155" s="4"/>
      <c r="CU155" s="4"/>
      <c r="CV155" s="4"/>
      <c r="CW155" s="4"/>
      <c r="CX155" s="4"/>
      <c r="CY155" s="4"/>
      <c r="CZ155" s="4"/>
      <c r="DA155" s="4"/>
      <c r="DB155" s="4"/>
      <c r="DC155" s="4"/>
      <c r="DD155" s="4"/>
      <c r="DE155" s="4"/>
      <c r="DF155" s="4"/>
      <c r="DG155" s="4"/>
      <c r="DH155" s="4"/>
      <c r="DI155" s="4"/>
      <c r="DJ155" s="4"/>
      <c r="DK155" s="4"/>
      <c r="DL155" s="4"/>
      <c r="DM155" s="4"/>
      <c r="DN155" s="4"/>
      <c r="DO155" s="4"/>
      <c r="DP155" s="4"/>
      <c r="DQ155" s="4"/>
      <c r="DR155" s="4"/>
      <c r="DS155" s="4"/>
      <c r="DT155" s="4"/>
      <c r="DU155" s="4"/>
      <c r="DV155" s="4"/>
      <c r="DW155" s="4"/>
    </row>
    <row r="156" spans="3:127" x14ac:dyDescent="0.2"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4"/>
      <c r="BL156" s="4"/>
      <c r="BM156" s="4"/>
      <c r="BN156" s="4"/>
      <c r="BO156" s="4"/>
      <c r="BP156" s="4"/>
      <c r="BQ156" s="4"/>
      <c r="BR156" s="4"/>
      <c r="BS156" s="4"/>
      <c r="BT156" s="4"/>
      <c r="BU156" s="4"/>
      <c r="BV156" s="4"/>
      <c r="BW156" s="4"/>
      <c r="BX156" s="4"/>
      <c r="BY156" s="4"/>
      <c r="BZ156" s="4"/>
      <c r="CA156" s="4"/>
      <c r="CB156" s="4"/>
      <c r="CC156" s="4"/>
      <c r="CD156" s="4"/>
      <c r="CE156" s="4"/>
      <c r="CF156" s="4"/>
      <c r="CG156" s="4"/>
      <c r="CH156" s="4"/>
      <c r="CI156" s="4"/>
      <c r="CJ156" s="4"/>
      <c r="CK156" s="4"/>
      <c r="CL156" s="4"/>
      <c r="CM156" s="4"/>
      <c r="CN156" s="4"/>
      <c r="CO156" s="4"/>
      <c r="CP156" s="4"/>
      <c r="CQ156" s="4"/>
      <c r="CR156" s="4"/>
      <c r="CS156" s="4"/>
      <c r="CT156" s="4"/>
      <c r="CU156" s="4"/>
      <c r="CV156" s="4"/>
      <c r="CW156" s="4"/>
      <c r="CX156" s="4"/>
      <c r="CY156" s="4"/>
      <c r="CZ156" s="4"/>
      <c r="DA156" s="4"/>
      <c r="DB156" s="4"/>
      <c r="DC156" s="4"/>
      <c r="DD156" s="4"/>
      <c r="DE156" s="4"/>
      <c r="DF156" s="4"/>
      <c r="DG156" s="4"/>
      <c r="DH156" s="4"/>
      <c r="DI156" s="4"/>
      <c r="DJ156" s="4"/>
      <c r="DK156" s="4"/>
      <c r="DL156" s="4"/>
      <c r="DM156" s="4"/>
      <c r="DN156" s="4"/>
      <c r="DO156" s="4"/>
      <c r="DP156" s="4"/>
      <c r="DQ156" s="4"/>
      <c r="DR156" s="4"/>
      <c r="DS156" s="4"/>
      <c r="DT156" s="4"/>
      <c r="DU156" s="4"/>
      <c r="DV156" s="4"/>
      <c r="DW156" s="4"/>
    </row>
    <row r="157" spans="3:127" x14ac:dyDescent="0.2"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  <c r="BJ157" s="4"/>
      <c r="BK157" s="4"/>
      <c r="BL157" s="4"/>
      <c r="BM157" s="4"/>
      <c r="BN157" s="4"/>
      <c r="BO157" s="4"/>
      <c r="BP157" s="4"/>
      <c r="BQ157" s="4"/>
      <c r="BR157" s="4"/>
      <c r="BS157" s="4"/>
      <c r="BT157" s="4"/>
      <c r="BU157" s="4"/>
      <c r="BV157" s="4"/>
      <c r="BW157" s="4"/>
      <c r="BX157" s="4"/>
      <c r="BY157" s="4"/>
      <c r="BZ157" s="4"/>
      <c r="CA157" s="4"/>
      <c r="CB157" s="4"/>
      <c r="CC157" s="4"/>
      <c r="CD157" s="4"/>
      <c r="CE157" s="4"/>
      <c r="CF157" s="4"/>
      <c r="CG157" s="4"/>
      <c r="CH157" s="4"/>
      <c r="CI157" s="4"/>
      <c r="CJ157" s="4"/>
      <c r="CK157" s="4"/>
      <c r="CL157" s="4"/>
      <c r="CM157" s="4"/>
      <c r="CN157" s="4"/>
      <c r="CO157" s="4"/>
      <c r="CP157" s="4"/>
      <c r="CQ157" s="4"/>
      <c r="CR157" s="4"/>
      <c r="CS157" s="4"/>
      <c r="CT157" s="4"/>
      <c r="CU157" s="4"/>
      <c r="CV157" s="4"/>
      <c r="CW157" s="4"/>
      <c r="CX157" s="4"/>
      <c r="CY157" s="4"/>
      <c r="CZ157" s="4"/>
      <c r="DA157" s="4"/>
      <c r="DB157" s="4"/>
      <c r="DC157" s="4"/>
      <c r="DD157" s="4"/>
      <c r="DE157" s="4"/>
      <c r="DF157" s="4"/>
      <c r="DG157" s="4"/>
      <c r="DH157" s="4"/>
      <c r="DI157" s="4"/>
      <c r="DJ157" s="4"/>
      <c r="DK157" s="4"/>
      <c r="DL157" s="4"/>
      <c r="DM157" s="4"/>
      <c r="DN157" s="4"/>
      <c r="DO157" s="4"/>
      <c r="DP157" s="4"/>
      <c r="DQ157" s="4"/>
      <c r="DR157" s="4"/>
      <c r="DS157" s="4"/>
      <c r="DT157" s="4"/>
      <c r="DU157" s="4"/>
      <c r="DV157" s="4"/>
      <c r="DW157" s="4"/>
    </row>
    <row r="158" spans="3:127" x14ac:dyDescent="0.2"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  <c r="BI158" s="4"/>
      <c r="BJ158" s="4"/>
      <c r="BK158" s="4"/>
      <c r="BL158" s="4"/>
      <c r="BM158" s="4"/>
      <c r="BN158" s="4"/>
      <c r="BO158" s="4"/>
      <c r="BP158" s="4"/>
      <c r="BQ158" s="4"/>
      <c r="BR158" s="4"/>
      <c r="BS158" s="4"/>
      <c r="BT158" s="4"/>
      <c r="BU158" s="4"/>
      <c r="BV158" s="4"/>
      <c r="BW158" s="4"/>
      <c r="BX158" s="4"/>
      <c r="BY158" s="4"/>
      <c r="BZ158" s="4"/>
      <c r="CA158" s="4"/>
      <c r="CB158" s="4"/>
      <c r="CC158" s="4"/>
      <c r="CD158" s="4"/>
      <c r="CE158" s="4"/>
      <c r="CF158" s="4"/>
      <c r="CG158" s="4"/>
      <c r="CH158" s="4"/>
      <c r="CI158" s="4"/>
      <c r="CJ158" s="4"/>
      <c r="CK158" s="4"/>
      <c r="CL158" s="4"/>
      <c r="CM158" s="4"/>
      <c r="CN158" s="4"/>
      <c r="CO158" s="4"/>
      <c r="CP158" s="4"/>
      <c r="CQ158" s="4"/>
      <c r="CR158" s="4"/>
      <c r="CS158" s="4"/>
      <c r="CT158" s="4"/>
      <c r="CU158" s="4"/>
      <c r="CV158" s="4"/>
      <c r="CW158" s="4"/>
      <c r="CX158" s="4"/>
      <c r="CY158" s="4"/>
      <c r="CZ158" s="4"/>
      <c r="DA158" s="4"/>
      <c r="DB158" s="4"/>
      <c r="DC158" s="4"/>
      <c r="DD158" s="4"/>
      <c r="DE158" s="4"/>
      <c r="DF158" s="4"/>
      <c r="DG158" s="4"/>
      <c r="DH158" s="4"/>
      <c r="DI158" s="4"/>
      <c r="DJ158" s="4"/>
      <c r="DK158" s="4"/>
      <c r="DL158" s="4"/>
      <c r="DM158" s="4"/>
      <c r="DN158" s="4"/>
      <c r="DO158" s="4"/>
      <c r="DP158" s="4"/>
      <c r="DQ158" s="4"/>
      <c r="DR158" s="4"/>
      <c r="DS158" s="4"/>
      <c r="DT158" s="4"/>
      <c r="DU158" s="4"/>
      <c r="DV158" s="4"/>
      <c r="DW158" s="4"/>
    </row>
    <row r="159" spans="3:127" x14ac:dyDescent="0.2"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  <c r="BI159" s="4"/>
      <c r="BJ159" s="4"/>
      <c r="BK159" s="4"/>
      <c r="BL159" s="4"/>
      <c r="BM159" s="4"/>
      <c r="BN159" s="4"/>
      <c r="BO159" s="4"/>
      <c r="BP159" s="4"/>
      <c r="BQ159" s="4"/>
      <c r="BR159" s="4"/>
      <c r="BS159" s="4"/>
      <c r="BT159" s="4"/>
      <c r="BU159" s="4"/>
      <c r="BV159" s="4"/>
      <c r="BW159" s="4"/>
      <c r="BX159" s="4"/>
      <c r="BY159" s="4"/>
      <c r="BZ159" s="4"/>
      <c r="CA159" s="4"/>
      <c r="CB159" s="4"/>
      <c r="CC159" s="4"/>
      <c r="CD159" s="4"/>
      <c r="CE159" s="4"/>
      <c r="CF159" s="4"/>
      <c r="CG159" s="4"/>
      <c r="CH159" s="4"/>
      <c r="CI159" s="4"/>
      <c r="CJ159" s="4"/>
      <c r="CK159" s="4"/>
      <c r="CL159" s="4"/>
      <c r="CM159" s="4"/>
      <c r="CN159" s="4"/>
      <c r="CO159" s="4"/>
      <c r="CP159" s="4"/>
      <c r="CQ159" s="4"/>
      <c r="CR159" s="4"/>
      <c r="CS159" s="4"/>
      <c r="CT159" s="4"/>
      <c r="CU159" s="4"/>
      <c r="CV159" s="4"/>
      <c r="CW159" s="4"/>
      <c r="CX159" s="4"/>
      <c r="CY159" s="4"/>
      <c r="CZ159" s="4"/>
      <c r="DA159" s="4"/>
      <c r="DB159" s="4"/>
      <c r="DC159" s="4"/>
      <c r="DD159" s="4"/>
      <c r="DE159" s="4"/>
      <c r="DF159" s="4"/>
      <c r="DG159" s="4"/>
      <c r="DH159" s="4"/>
      <c r="DI159" s="4"/>
      <c r="DJ159" s="4"/>
      <c r="DK159" s="4"/>
      <c r="DL159" s="4"/>
      <c r="DM159" s="4"/>
      <c r="DN159" s="4"/>
      <c r="DO159" s="4"/>
      <c r="DP159" s="4"/>
      <c r="DQ159" s="4"/>
      <c r="DR159" s="4"/>
      <c r="DS159" s="4"/>
      <c r="DT159" s="4"/>
      <c r="DU159" s="4"/>
      <c r="DV159" s="4"/>
      <c r="DW159" s="4"/>
    </row>
    <row r="160" spans="3:127" x14ac:dyDescent="0.2"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  <c r="BI160" s="4"/>
      <c r="BJ160" s="4"/>
      <c r="BK160" s="4"/>
      <c r="BL160" s="4"/>
      <c r="BM160" s="4"/>
      <c r="BN160" s="4"/>
      <c r="BO160" s="4"/>
      <c r="BP160" s="4"/>
      <c r="BQ160" s="4"/>
      <c r="BR160" s="4"/>
      <c r="BS160" s="4"/>
      <c r="BT160" s="4"/>
      <c r="BU160" s="4"/>
      <c r="BV160" s="4"/>
      <c r="BW160" s="4"/>
      <c r="BX160" s="4"/>
      <c r="BY160" s="4"/>
      <c r="BZ160" s="4"/>
      <c r="CA160" s="4"/>
      <c r="CB160" s="4"/>
      <c r="CC160" s="4"/>
      <c r="CD160" s="4"/>
      <c r="CE160" s="4"/>
      <c r="CF160" s="4"/>
      <c r="CG160" s="4"/>
      <c r="CH160" s="4"/>
      <c r="CI160" s="4"/>
      <c r="CJ160" s="4"/>
      <c r="CK160" s="4"/>
      <c r="CL160" s="4"/>
      <c r="CM160" s="4"/>
      <c r="CN160" s="4"/>
      <c r="CO160" s="4"/>
      <c r="CP160" s="4"/>
      <c r="CQ160" s="4"/>
      <c r="CR160" s="4"/>
      <c r="CS160" s="4"/>
      <c r="CT160" s="4"/>
      <c r="CU160" s="4"/>
      <c r="CV160" s="4"/>
      <c r="CW160" s="4"/>
      <c r="CX160" s="4"/>
      <c r="CY160" s="4"/>
      <c r="CZ160" s="4"/>
      <c r="DA160" s="4"/>
      <c r="DB160" s="4"/>
      <c r="DC160" s="4"/>
      <c r="DD160" s="4"/>
      <c r="DE160" s="4"/>
      <c r="DF160" s="4"/>
      <c r="DG160" s="4"/>
      <c r="DH160" s="4"/>
      <c r="DI160" s="4"/>
      <c r="DJ160" s="4"/>
      <c r="DK160" s="4"/>
      <c r="DL160" s="4"/>
      <c r="DM160" s="4"/>
      <c r="DN160" s="4"/>
      <c r="DO160" s="4"/>
      <c r="DP160" s="4"/>
      <c r="DQ160" s="4"/>
      <c r="DR160" s="4"/>
      <c r="DS160" s="4"/>
      <c r="DT160" s="4"/>
      <c r="DU160" s="4"/>
      <c r="DV160" s="4"/>
      <c r="DW160" s="4"/>
    </row>
    <row r="161" spans="3:127" x14ac:dyDescent="0.2"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  <c r="BH161" s="4"/>
      <c r="BI161" s="4"/>
      <c r="BJ161" s="4"/>
      <c r="BK161" s="4"/>
      <c r="BL161" s="4"/>
      <c r="BM161" s="4"/>
      <c r="BN161" s="4"/>
      <c r="BO161" s="4"/>
      <c r="BP161" s="4"/>
      <c r="BQ161" s="4"/>
      <c r="BR161" s="4"/>
      <c r="BS161" s="4"/>
      <c r="BT161" s="4"/>
      <c r="BU161" s="4"/>
      <c r="BV161" s="4"/>
      <c r="BW161" s="4"/>
      <c r="BX161" s="4"/>
      <c r="BY161" s="4"/>
      <c r="BZ161" s="4"/>
      <c r="CA161" s="4"/>
      <c r="CB161" s="4"/>
      <c r="CC161" s="4"/>
      <c r="CD161" s="4"/>
      <c r="CE161" s="4"/>
      <c r="CF161" s="4"/>
      <c r="CG161" s="4"/>
      <c r="CH161" s="4"/>
      <c r="CI161" s="4"/>
      <c r="CJ161" s="4"/>
      <c r="CK161" s="4"/>
      <c r="CL161" s="4"/>
      <c r="CM161" s="4"/>
      <c r="CN161" s="4"/>
      <c r="CO161" s="4"/>
      <c r="CP161" s="4"/>
      <c r="CQ161" s="4"/>
      <c r="CR161" s="4"/>
      <c r="CS161" s="4"/>
      <c r="CT161" s="4"/>
      <c r="CU161" s="4"/>
      <c r="CV161" s="4"/>
      <c r="CW161" s="4"/>
      <c r="CX161" s="4"/>
      <c r="CY161" s="4"/>
      <c r="CZ161" s="4"/>
      <c r="DA161" s="4"/>
      <c r="DB161" s="4"/>
      <c r="DC161" s="4"/>
      <c r="DD161" s="4"/>
      <c r="DE161" s="4"/>
      <c r="DF161" s="4"/>
      <c r="DG161" s="4"/>
      <c r="DH161" s="4"/>
      <c r="DI161" s="4"/>
      <c r="DJ161" s="4"/>
      <c r="DK161" s="4"/>
      <c r="DL161" s="4"/>
      <c r="DM161" s="4"/>
      <c r="DN161" s="4"/>
      <c r="DO161" s="4"/>
      <c r="DP161" s="4"/>
      <c r="DQ161" s="4"/>
      <c r="DR161" s="4"/>
      <c r="DS161" s="4"/>
      <c r="DT161" s="4"/>
      <c r="DU161" s="4"/>
      <c r="DV161" s="4"/>
      <c r="DW161" s="4"/>
    </row>
    <row r="162" spans="3:127" x14ac:dyDescent="0.2"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4"/>
      <c r="BJ162" s="4"/>
      <c r="BK162" s="4"/>
      <c r="BL162" s="4"/>
      <c r="BM162" s="4"/>
      <c r="BN162" s="4"/>
      <c r="BO162" s="4"/>
      <c r="BP162" s="4"/>
      <c r="BQ162" s="4"/>
      <c r="BR162" s="4"/>
      <c r="BS162" s="4"/>
      <c r="BT162" s="4"/>
      <c r="BU162" s="4"/>
      <c r="BV162" s="4"/>
      <c r="BW162" s="4"/>
      <c r="BX162" s="4"/>
      <c r="BY162" s="4"/>
      <c r="BZ162" s="4"/>
      <c r="CA162" s="4"/>
      <c r="CB162" s="4"/>
      <c r="CC162" s="4"/>
      <c r="CD162" s="4"/>
      <c r="CE162" s="4"/>
      <c r="CF162" s="4"/>
      <c r="CG162" s="4"/>
      <c r="CH162" s="4"/>
      <c r="CI162" s="4"/>
      <c r="CJ162" s="4"/>
      <c r="CK162" s="4"/>
      <c r="CL162" s="4"/>
      <c r="CM162" s="4"/>
      <c r="CN162" s="4"/>
      <c r="CO162" s="4"/>
      <c r="CP162" s="4"/>
      <c r="CQ162" s="4"/>
      <c r="CR162" s="4"/>
      <c r="CS162" s="4"/>
      <c r="CT162" s="4"/>
      <c r="CU162" s="4"/>
      <c r="CV162" s="4"/>
      <c r="CW162" s="4"/>
      <c r="CX162" s="4"/>
      <c r="CY162" s="4"/>
      <c r="CZ162" s="4"/>
      <c r="DA162" s="4"/>
      <c r="DB162" s="4"/>
      <c r="DC162" s="4"/>
      <c r="DD162" s="4"/>
      <c r="DE162" s="4"/>
      <c r="DF162" s="4"/>
      <c r="DG162" s="4"/>
      <c r="DH162" s="4"/>
      <c r="DI162" s="4"/>
      <c r="DJ162" s="4"/>
      <c r="DK162" s="4"/>
      <c r="DL162" s="4"/>
      <c r="DM162" s="4"/>
      <c r="DN162" s="4"/>
      <c r="DO162" s="4"/>
      <c r="DP162" s="4"/>
      <c r="DQ162" s="4"/>
      <c r="DR162" s="4"/>
      <c r="DS162" s="4"/>
      <c r="DT162" s="4"/>
      <c r="DU162" s="4"/>
      <c r="DV162" s="4"/>
      <c r="DW162" s="4"/>
    </row>
    <row r="163" spans="3:127" x14ac:dyDescent="0.2"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  <c r="BI163" s="4"/>
      <c r="BJ163" s="4"/>
      <c r="BK163" s="4"/>
      <c r="BL163" s="4"/>
      <c r="BM163" s="4"/>
      <c r="BN163" s="4"/>
      <c r="BO163" s="4"/>
      <c r="BP163" s="4"/>
      <c r="BQ163" s="4"/>
      <c r="BR163" s="4"/>
      <c r="BS163" s="4"/>
      <c r="BT163" s="4"/>
      <c r="BU163" s="4"/>
      <c r="BV163" s="4"/>
      <c r="BW163" s="4"/>
      <c r="BX163" s="4"/>
      <c r="BY163" s="4"/>
      <c r="BZ163" s="4"/>
      <c r="CA163" s="4"/>
      <c r="CB163" s="4"/>
      <c r="CC163" s="4"/>
      <c r="CD163" s="4"/>
      <c r="CE163" s="4"/>
      <c r="CF163" s="4"/>
      <c r="CG163" s="4"/>
      <c r="CH163" s="4"/>
      <c r="CI163" s="4"/>
      <c r="CJ163" s="4"/>
      <c r="CK163" s="4"/>
      <c r="CL163" s="4"/>
      <c r="CM163" s="4"/>
      <c r="CN163" s="4"/>
      <c r="CO163" s="4"/>
      <c r="CP163" s="4"/>
      <c r="CQ163" s="4"/>
      <c r="CR163" s="4"/>
      <c r="CS163" s="4"/>
      <c r="CT163" s="4"/>
      <c r="CU163" s="4"/>
      <c r="CV163" s="4"/>
      <c r="CW163" s="4"/>
      <c r="CX163" s="4"/>
      <c r="CY163" s="4"/>
      <c r="CZ163" s="4"/>
      <c r="DA163" s="4"/>
      <c r="DB163" s="4"/>
      <c r="DC163" s="4"/>
      <c r="DD163" s="4"/>
      <c r="DE163" s="4"/>
      <c r="DF163" s="4"/>
      <c r="DG163" s="4"/>
      <c r="DH163" s="4"/>
      <c r="DI163" s="4"/>
      <c r="DJ163" s="4"/>
      <c r="DK163" s="4"/>
      <c r="DL163" s="4"/>
      <c r="DM163" s="4"/>
      <c r="DN163" s="4"/>
      <c r="DO163" s="4"/>
      <c r="DP163" s="4"/>
      <c r="DQ163" s="4"/>
      <c r="DR163" s="4"/>
      <c r="DS163" s="4"/>
      <c r="DT163" s="4"/>
      <c r="DU163" s="4"/>
      <c r="DV163" s="4"/>
      <c r="DW163" s="4"/>
    </row>
    <row r="164" spans="3:127" x14ac:dyDescent="0.2"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  <c r="BI164" s="4"/>
      <c r="BJ164" s="4"/>
      <c r="BK164" s="4"/>
      <c r="BL164" s="4"/>
      <c r="BM164" s="4"/>
      <c r="BN164" s="4"/>
      <c r="BO164" s="4"/>
      <c r="BP164" s="4"/>
      <c r="BQ164" s="4"/>
      <c r="BR164" s="4"/>
      <c r="BS164" s="4"/>
      <c r="BT164" s="4"/>
      <c r="BU164" s="4"/>
      <c r="BV164" s="4"/>
      <c r="BW164" s="4"/>
      <c r="BX164" s="4"/>
      <c r="BY164" s="4"/>
      <c r="BZ164" s="4"/>
      <c r="CA164" s="4"/>
      <c r="CB164" s="4"/>
      <c r="CC164" s="4"/>
      <c r="CD164" s="4"/>
      <c r="CE164" s="4"/>
      <c r="CF164" s="4"/>
      <c r="CG164" s="4"/>
      <c r="CH164" s="4"/>
      <c r="CI164" s="4"/>
      <c r="CJ164" s="4"/>
      <c r="CK164" s="4"/>
      <c r="CL164" s="4"/>
      <c r="CM164" s="4"/>
      <c r="CN164" s="4"/>
      <c r="CO164" s="4"/>
      <c r="CP164" s="4"/>
      <c r="CQ164" s="4"/>
      <c r="CR164" s="4"/>
      <c r="CS164" s="4"/>
      <c r="CT164" s="4"/>
      <c r="CU164" s="4"/>
      <c r="CV164" s="4"/>
      <c r="CW164" s="4"/>
      <c r="CX164" s="4"/>
      <c r="CY164" s="4"/>
      <c r="CZ164" s="4"/>
      <c r="DA164" s="4"/>
      <c r="DB164" s="4"/>
      <c r="DC164" s="4"/>
      <c r="DD164" s="4"/>
      <c r="DE164" s="4"/>
      <c r="DF164" s="4"/>
      <c r="DG164" s="4"/>
      <c r="DH164" s="4"/>
      <c r="DI164" s="4"/>
      <c r="DJ164" s="4"/>
      <c r="DK164" s="4"/>
      <c r="DL164" s="4"/>
      <c r="DM164" s="4"/>
      <c r="DN164" s="4"/>
      <c r="DO164" s="4"/>
      <c r="DP164" s="4"/>
      <c r="DQ164" s="4"/>
      <c r="DR164" s="4"/>
      <c r="DS164" s="4"/>
      <c r="DT164" s="4"/>
      <c r="DU164" s="4"/>
      <c r="DV164" s="4"/>
      <c r="DW164" s="4"/>
    </row>
    <row r="165" spans="3:127" x14ac:dyDescent="0.2"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  <c r="BH165" s="4"/>
      <c r="BI165" s="4"/>
      <c r="BJ165" s="4"/>
      <c r="BK165" s="4"/>
      <c r="BL165" s="4"/>
      <c r="BM165" s="4"/>
      <c r="BN165" s="4"/>
      <c r="BO165" s="4"/>
      <c r="BP165" s="4"/>
      <c r="BQ165" s="4"/>
      <c r="BR165" s="4"/>
      <c r="BS165" s="4"/>
      <c r="BT165" s="4"/>
      <c r="BU165" s="4"/>
      <c r="BV165" s="4"/>
      <c r="BW165" s="4"/>
      <c r="BX165" s="4"/>
      <c r="BY165" s="4"/>
      <c r="BZ165" s="4"/>
      <c r="CA165" s="4"/>
      <c r="CB165" s="4"/>
      <c r="CC165" s="4"/>
      <c r="CD165" s="4"/>
      <c r="CE165" s="4"/>
      <c r="CF165" s="4"/>
      <c r="CG165" s="4"/>
      <c r="CH165" s="4"/>
      <c r="CI165" s="4"/>
      <c r="CJ165" s="4"/>
      <c r="CK165" s="4"/>
      <c r="CL165" s="4"/>
      <c r="CM165" s="4"/>
      <c r="CN165" s="4"/>
      <c r="CO165" s="4"/>
      <c r="CP165" s="4"/>
      <c r="CQ165" s="4"/>
      <c r="CR165" s="4"/>
      <c r="CS165" s="4"/>
      <c r="CT165" s="4"/>
      <c r="CU165" s="4"/>
      <c r="CV165" s="4"/>
      <c r="CW165" s="4"/>
      <c r="CX165" s="4"/>
      <c r="CY165" s="4"/>
      <c r="CZ165" s="4"/>
      <c r="DA165" s="4"/>
      <c r="DB165" s="4"/>
      <c r="DC165" s="4"/>
      <c r="DD165" s="4"/>
      <c r="DE165" s="4"/>
      <c r="DF165" s="4"/>
      <c r="DG165" s="4"/>
      <c r="DH165" s="4"/>
      <c r="DI165" s="4"/>
      <c r="DJ165" s="4"/>
      <c r="DK165" s="4"/>
      <c r="DL165" s="4"/>
      <c r="DM165" s="4"/>
      <c r="DN165" s="4"/>
      <c r="DO165" s="4"/>
      <c r="DP165" s="4"/>
      <c r="DQ165" s="4"/>
      <c r="DR165" s="4"/>
      <c r="DS165" s="4"/>
      <c r="DT165" s="4"/>
      <c r="DU165" s="4"/>
      <c r="DV165" s="4"/>
      <c r="DW165" s="4"/>
    </row>
    <row r="166" spans="3:127" x14ac:dyDescent="0.2"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  <c r="BI166" s="4"/>
      <c r="BJ166" s="4"/>
      <c r="BK166" s="4"/>
      <c r="BL166" s="4"/>
      <c r="BM166" s="4"/>
      <c r="BN166" s="4"/>
      <c r="BO166" s="4"/>
      <c r="BP166" s="4"/>
      <c r="BQ166" s="4"/>
      <c r="BR166" s="4"/>
      <c r="BS166" s="4"/>
      <c r="BT166" s="4"/>
      <c r="BU166" s="4"/>
      <c r="BV166" s="4"/>
      <c r="BW166" s="4"/>
      <c r="BX166" s="4"/>
      <c r="BY166" s="4"/>
      <c r="BZ166" s="4"/>
      <c r="CA166" s="4"/>
      <c r="CB166" s="4"/>
      <c r="CC166" s="4"/>
      <c r="CD166" s="4"/>
      <c r="CE166" s="4"/>
      <c r="CF166" s="4"/>
      <c r="CG166" s="4"/>
      <c r="CH166" s="4"/>
      <c r="CI166" s="4"/>
      <c r="CJ166" s="4"/>
      <c r="CK166" s="4"/>
      <c r="CL166" s="4"/>
      <c r="CM166" s="4"/>
      <c r="CN166" s="4"/>
      <c r="CO166" s="4"/>
      <c r="CP166" s="4"/>
      <c r="CQ166" s="4"/>
      <c r="CR166" s="4"/>
      <c r="CS166" s="4"/>
      <c r="CT166" s="4"/>
      <c r="CU166" s="4"/>
      <c r="CV166" s="4"/>
      <c r="CW166" s="4"/>
      <c r="CX166" s="4"/>
      <c r="CY166" s="4"/>
      <c r="CZ166" s="4"/>
      <c r="DA166" s="4"/>
      <c r="DB166" s="4"/>
      <c r="DC166" s="4"/>
      <c r="DD166" s="4"/>
      <c r="DE166" s="4"/>
      <c r="DF166" s="4"/>
      <c r="DG166" s="4"/>
      <c r="DH166" s="4"/>
      <c r="DI166" s="4"/>
      <c r="DJ166" s="4"/>
      <c r="DK166" s="4"/>
      <c r="DL166" s="4"/>
      <c r="DM166" s="4"/>
      <c r="DN166" s="4"/>
      <c r="DO166" s="4"/>
      <c r="DP166" s="4"/>
      <c r="DQ166" s="4"/>
      <c r="DR166" s="4"/>
      <c r="DS166" s="4"/>
      <c r="DT166" s="4"/>
      <c r="DU166" s="4"/>
      <c r="DV166" s="4"/>
      <c r="DW166" s="4"/>
    </row>
    <row r="167" spans="3:127" x14ac:dyDescent="0.2"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  <c r="BH167" s="4"/>
      <c r="BI167" s="4"/>
      <c r="BJ167" s="4"/>
      <c r="BK167" s="4"/>
      <c r="BL167" s="4"/>
      <c r="BM167" s="4"/>
      <c r="BN167" s="4"/>
      <c r="BO167" s="4"/>
      <c r="BP167" s="4"/>
      <c r="BQ167" s="4"/>
      <c r="BR167" s="4"/>
      <c r="BS167" s="4"/>
      <c r="BT167" s="4"/>
      <c r="BU167" s="4"/>
      <c r="BV167" s="4"/>
      <c r="BW167" s="4"/>
      <c r="BX167" s="4"/>
      <c r="BY167" s="4"/>
      <c r="BZ167" s="4"/>
      <c r="CA167" s="4"/>
      <c r="CB167" s="4"/>
      <c r="CC167" s="4"/>
      <c r="CD167" s="4"/>
      <c r="CE167" s="4"/>
      <c r="CF167" s="4"/>
      <c r="CG167" s="4"/>
      <c r="CH167" s="4"/>
      <c r="CI167" s="4"/>
      <c r="CJ167" s="4"/>
      <c r="CK167" s="4"/>
      <c r="CL167" s="4"/>
      <c r="CM167" s="4"/>
      <c r="CN167" s="4"/>
      <c r="CO167" s="4"/>
      <c r="CP167" s="4"/>
      <c r="CQ167" s="4"/>
      <c r="CR167" s="4"/>
      <c r="CS167" s="4"/>
      <c r="CT167" s="4"/>
      <c r="CU167" s="4"/>
      <c r="CV167" s="4"/>
      <c r="CW167" s="4"/>
      <c r="CX167" s="4"/>
      <c r="CY167" s="4"/>
      <c r="CZ167" s="4"/>
      <c r="DA167" s="4"/>
      <c r="DB167" s="4"/>
      <c r="DC167" s="4"/>
      <c r="DD167" s="4"/>
      <c r="DE167" s="4"/>
      <c r="DF167" s="4"/>
      <c r="DG167" s="4"/>
      <c r="DH167" s="4"/>
      <c r="DI167" s="4"/>
      <c r="DJ167" s="4"/>
      <c r="DK167" s="4"/>
      <c r="DL167" s="4"/>
      <c r="DM167" s="4"/>
      <c r="DN167" s="4"/>
      <c r="DO167" s="4"/>
      <c r="DP167" s="4"/>
      <c r="DQ167" s="4"/>
      <c r="DR167" s="4"/>
      <c r="DS167" s="4"/>
      <c r="DT167" s="4"/>
      <c r="DU167" s="4"/>
      <c r="DV167" s="4"/>
      <c r="DW167" s="4"/>
    </row>
    <row r="168" spans="3:127" x14ac:dyDescent="0.2"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  <c r="BI168" s="4"/>
      <c r="BJ168" s="4"/>
      <c r="BK168" s="4"/>
      <c r="BL168" s="4"/>
      <c r="BM168" s="4"/>
      <c r="BN168" s="4"/>
      <c r="BO168" s="4"/>
      <c r="BP168" s="4"/>
      <c r="BQ168" s="4"/>
      <c r="BR168" s="4"/>
      <c r="BS168" s="4"/>
      <c r="BT168" s="4"/>
      <c r="BU168" s="4"/>
      <c r="BV168" s="4"/>
      <c r="BW168" s="4"/>
      <c r="BX168" s="4"/>
      <c r="BY168" s="4"/>
      <c r="BZ168" s="4"/>
      <c r="CA168" s="4"/>
      <c r="CB168" s="4"/>
      <c r="CC168" s="4"/>
      <c r="CD168" s="4"/>
      <c r="CE168" s="4"/>
      <c r="CF168" s="4"/>
      <c r="CG168" s="4"/>
      <c r="CH168" s="4"/>
      <c r="CI168" s="4"/>
      <c r="CJ168" s="4"/>
      <c r="CK168" s="4"/>
      <c r="CL168" s="4"/>
      <c r="CM168" s="4"/>
      <c r="CN168" s="4"/>
      <c r="CO168" s="4"/>
      <c r="CP168" s="4"/>
      <c r="CQ168" s="4"/>
      <c r="CR168" s="4"/>
      <c r="CS168" s="4"/>
      <c r="CT168" s="4"/>
      <c r="CU168" s="4"/>
      <c r="CV168" s="4"/>
      <c r="CW168" s="4"/>
      <c r="CX168" s="4"/>
      <c r="CY168" s="4"/>
      <c r="CZ168" s="4"/>
      <c r="DA168" s="4"/>
      <c r="DB168" s="4"/>
      <c r="DC168" s="4"/>
      <c r="DD168" s="4"/>
      <c r="DE168" s="4"/>
      <c r="DF168" s="4"/>
      <c r="DG168" s="4"/>
      <c r="DH168" s="4"/>
      <c r="DI168" s="4"/>
      <c r="DJ168" s="4"/>
      <c r="DK168" s="4"/>
      <c r="DL168" s="4"/>
      <c r="DM168" s="4"/>
      <c r="DN168" s="4"/>
      <c r="DO168" s="4"/>
      <c r="DP168" s="4"/>
      <c r="DQ168" s="4"/>
      <c r="DR168" s="4"/>
      <c r="DS168" s="4"/>
      <c r="DT168" s="4"/>
      <c r="DU168" s="4"/>
      <c r="DV168" s="4"/>
      <c r="DW168" s="4"/>
    </row>
    <row r="169" spans="3:127" x14ac:dyDescent="0.2"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  <c r="BI169" s="4"/>
      <c r="BJ169" s="4"/>
      <c r="BK169" s="4"/>
      <c r="BL169" s="4"/>
      <c r="BM169" s="4"/>
      <c r="BN169" s="4"/>
      <c r="BO169" s="4"/>
      <c r="BP169" s="4"/>
      <c r="BQ169" s="4"/>
      <c r="BR169" s="4"/>
      <c r="BS169" s="4"/>
      <c r="BT169" s="4"/>
      <c r="BU169" s="4"/>
      <c r="BV169" s="4"/>
      <c r="BW169" s="4"/>
      <c r="BX169" s="4"/>
      <c r="BY169" s="4"/>
      <c r="BZ169" s="4"/>
      <c r="CA169" s="4"/>
      <c r="CB169" s="4"/>
      <c r="CC169" s="4"/>
      <c r="CD169" s="4"/>
      <c r="CE169" s="4"/>
      <c r="CF169" s="4"/>
      <c r="CG169" s="4"/>
      <c r="CH169" s="4"/>
      <c r="CI169" s="4"/>
      <c r="CJ169" s="4"/>
      <c r="CK169" s="4"/>
      <c r="CL169" s="4"/>
      <c r="CM169" s="4"/>
      <c r="CN169" s="4"/>
      <c r="CO169" s="4"/>
      <c r="CP169" s="4"/>
      <c r="CQ169" s="4"/>
      <c r="CR169" s="4"/>
      <c r="CS169" s="4"/>
      <c r="CT169" s="4"/>
      <c r="CU169" s="4"/>
      <c r="CV169" s="4"/>
      <c r="CW169" s="4"/>
      <c r="CX169" s="4"/>
      <c r="CY169" s="4"/>
      <c r="CZ169" s="4"/>
      <c r="DA169" s="4"/>
      <c r="DB169" s="4"/>
      <c r="DC169" s="4"/>
      <c r="DD169" s="4"/>
      <c r="DE169" s="4"/>
      <c r="DF169" s="4"/>
      <c r="DG169" s="4"/>
      <c r="DH169" s="4"/>
      <c r="DI169" s="4"/>
      <c r="DJ169" s="4"/>
      <c r="DK169" s="4"/>
      <c r="DL169" s="4"/>
      <c r="DM169" s="4"/>
      <c r="DN169" s="4"/>
      <c r="DO169" s="4"/>
      <c r="DP169" s="4"/>
      <c r="DQ169" s="4"/>
      <c r="DR169" s="4"/>
      <c r="DS169" s="4"/>
      <c r="DT169" s="4"/>
      <c r="DU169" s="4"/>
      <c r="DV169" s="4"/>
      <c r="DW169" s="4"/>
    </row>
    <row r="170" spans="3:127" x14ac:dyDescent="0.2"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4"/>
      <c r="BJ170" s="4"/>
      <c r="BK170" s="4"/>
      <c r="BL170" s="4"/>
      <c r="BM170" s="4"/>
      <c r="BN170" s="4"/>
      <c r="BO170" s="4"/>
      <c r="BP170" s="4"/>
      <c r="BQ170" s="4"/>
      <c r="BR170" s="4"/>
      <c r="BS170" s="4"/>
      <c r="BT170" s="4"/>
      <c r="BU170" s="4"/>
      <c r="BV170" s="4"/>
      <c r="BW170" s="4"/>
      <c r="BX170" s="4"/>
      <c r="BY170" s="4"/>
      <c r="BZ170" s="4"/>
      <c r="CA170" s="4"/>
      <c r="CB170" s="4"/>
      <c r="CC170" s="4"/>
      <c r="CD170" s="4"/>
      <c r="CE170" s="4"/>
      <c r="CF170" s="4"/>
      <c r="CG170" s="4"/>
      <c r="CH170" s="4"/>
      <c r="CI170" s="4"/>
      <c r="CJ170" s="4"/>
      <c r="CK170" s="4"/>
      <c r="CL170" s="4"/>
      <c r="CM170" s="4"/>
      <c r="CN170" s="4"/>
      <c r="CO170" s="4"/>
      <c r="CP170" s="4"/>
      <c r="CQ170" s="4"/>
      <c r="CR170" s="4"/>
      <c r="CS170" s="4"/>
      <c r="CT170" s="4"/>
      <c r="CU170" s="4"/>
      <c r="CV170" s="4"/>
      <c r="CW170" s="4"/>
      <c r="CX170" s="4"/>
      <c r="CY170" s="4"/>
      <c r="CZ170" s="4"/>
      <c r="DA170" s="4"/>
      <c r="DB170" s="4"/>
      <c r="DC170" s="4"/>
      <c r="DD170" s="4"/>
      <c r="DE170" s="4"/>
      <c r="DF170" s="4"/>
      <c r="DG170" s="4"/>
      <c r="DH170" s="4"/>
      <c r="DI170" s="4"/>
      <c r="DJ170" s="4"/>
      <c r="DK170" s="4"/>
      <c r="DL170" s="4"/>
      <c r="DM170" s="4"/>
      <c r="DN170" s="4"/>
      <c r="DO170" s="4"/>
      <c r="DP170" s="4"/>
      <c r="DQ170" s="4"/>
      <c r="DR170" s="4"/>
      <c r="DS170" s="4"/>
      <c r="DT170" s="4"/>
      <c r="DU170" s="4"/>
      <c r="DV170" s="4"/>
      <c r="DW170" s="4"/>
    </row>
    <row r="171" spans="3:127" x14ac:dyDescent="0.2"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4"/>
      <c r="BI171" s="4"/>
      <c r="BJ171" s="4"/>
      <c r="BK171" s="4"/>
      <c r="BL171" s="4"/>
      <c r="BM171" s="4"/>
      <c r="BN171" s="4"/>
      <c r="BO171" s="4"/>
      <c r="BP171" s="4"/>
      <c r="BQ171" s="4"/>
      <c r="BR171" s="4"/>
      <c r="BS171" s="4"/>
      <c r="BT171" s="4"/>
      <c r="BU171" s="4"/>
      <c r="BV171" s="4"/>
      <c r="BW171" s="4"/>
      <c r="BX171" s="4"/>
      <c r="BY171" s="4"/>
      <c r="BZ171" s="4"/>
      <c r="CA171" s="4"/>
      <c r="CB171" s="4"/>
      <c r="CC171" s="4"/>
      <c r="CD171" s="4"/>
      <c r="CE171" s="4"/>
      <c r="CF171" s="4"/>
      <c r="CG171" s="4"/>
      <c r="CH171" s="4"/>
      <c r="CI171" s="4"/>
      <c r="CJ171" s="4"/>
      <c r="CK171" s="4"/>
      <c r="CL171" s="4"/>
      <c r="CM171" s="4"/>
      <c r="CN171" s="4"/>
      <c r="CO171" s="4"/>
      <c r="CP171" s="4"/>
      <c r="CQ171" s="4"/>
      <c r="CR171" s="4"/>
      <c r="CS171" s="4"/>
      <c r="CT171" s="4"/>
      <c r="CU171" s="4"/>
      <c r="CV171" s="4"/>
      <c r="CW171" s="4"/>
      <c r="CX171" s="4"/>
      <c r="CY171" s="4"/>
      <c r="CZ171" s="4"/>
      <c r="DA171" s="4"/>
      <c r="DB171" s="4"/>
      <c r="DC171" s="4"/>
      <c r="DD171" s="4"/>
      <c r="DE171" s="4"/>
      <c r="DF171" s="4"/>
      <c r="DG171" s="4"/>
      <c r="DH171" s="4"/>
      <c r="DI171" s="4"/>
      <c r="DJ171" s="4"/>
      <c r="DK171" s="4"/>
      <c r="DL171" s="4"/>
      <c r="DM171" s="4"/>
      <c r="DN171" s="4"/>
      <c r="DO171" s="4"/>
      <c r="DP171" s="4"/>
      <c r="DQ171" s="4"/>
      <c r="DR171" s="4"/>
      <c r="DS171" s="4"/>
      <c r="DT171" s="4"/>
      <c r="DU171" s="4"/>
      <c r="DV171" s="4"/>
      <c r="DW171" s="4"/>
    </row>
    <row r="172" spans="3:127" x14ac:dyDescent="0.2"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  <c r="BI172" s="4"/>
      <c r="BJ172" s="4"/>
      <c r="BK172" s="4"/>
      <c r="BL172" s="4"/>
      <c r="BM172" s="4"/>
      <c r="BN172" s="4"/>
      <c r="BO172" s="4"/>
      <c r="BP172" s="4"/>
      <c r="BQ172" s="4"/>
      <c r="BR172" s="4"/>
      <c r="BS172" s="4"/>
      <c r="BT172" s="4"/>
      <c r="BU172" s="4"/>
      <c r="BV172" s="4"/>
      <c r="BW172" s="4"/>
      <c r="BX172" s="4"/>
      <c r="BY172" s="4"/>
      <c r="BZ172" s="4"/>
      <c r="CA172" s="4"/>
      <c r="CB172" s="4"/>
      <c r="CC172" s="4"/>
      <c r="CD172" s="4"/>
      <c r="CE172" s="4"/>
      <c r="CF172" s="4"/>
      <c r="CG172" s="4"/>
      <c r="CH172" s="4"/>
      <c r="CI172" s="4"/>
      <c r="CJ172" s="4"/>
      <c r="CK172" s="4"/>
      <c r="CL172" s="4"/>
      <c r="CM172" s="4"/>
      <c r="CN172" s="4"/>
      <c r="CO172" s="4"/>
      <c r="CP172" s="4"/>
      <c r="CQ172" s="4"/>
      <c r="CR172" s="4"/>
      <c r="CS172" s="4"/>
      <c r="CT172" s="4"/>
      <c r="CU172" s="4"/>
      <c r="CV172" s="4"/>
      <c r="CW172" s="4"/>
      <c r="CX172" s="4"/>
      <c r="CY172" s="4"/>
      <c r="CZ172" s="4"/>
      <c r="DA172" s="4"/>
      <c r="DB172" s="4"/>
      <c r="DC172" s="4"/>
      <c r="DD172" s="4"/>
      <c r="DE172" s="4"/>
      <c r="DF172" s="4"/>
      <c r="DG172" s="4"/>
      <c r="DH172" s="4"/>
      <c r="DI172" s="4"/>
      <c r="DJ172" s="4"/>
      <c r="DK172" s="4"/>
      <c r="DL172" s="4"/>
      <c r="DM172" s="4"/>
      <c r="DN172" s="4"/>
      <c r="DO172" s="4"/>
      <c r="DP172" s="4"/>
      <c r="DQ172" s="4"/>
      <c r="DR172" s="4"/>
      <c r="DS172" s="4"/>
      <c r="DT172" s="4"/>
      <c r="DU172" s="4"/>
      <c r="DV172" s="4"/>
      <c r="DW172" s="4"/>
    </row>
    <row r="173" spans="3:127" x14ac:dyDescent="0.2"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  <c r="BI173" s="4"/>
      <c r="BJ173" s="4"/>
      <c r="BK173" s="4"/>
      <c r="BL173" s="4"/>
      <c r="BM173" s="4"/>
      <c r="BN173" s="4"/>
      <c r="BO173" s="4"/>
      <c r="BP173" s="4"/>
      <c r="BQ173" s="4"/>
      <c r="BR173" s="4"/>
      <c r="BS173" s="4"/>
      <c r="BT173" s="4"/>
      <c r="BU173" s="4"/>
      <c r="BV173" s="4"/>
      <c r="BW173" s="4"/>
      <c r="BX173" s="4"/>
      <c r="BY173" s="4"/>
      <c r="BZ173" s="4"/>
      <c r="CA173" s="4"/>
      <c r="CB173" s="4"/>
      <c r="CC173" s="4"/>
      <c r="CD173" s="4"/>
      <c r="CE173" s="4"/>
      <c r="CF173" s="4"/>
      <c r="CG173" s="4"/>
      <c r="CH173" s="4"/>
      <c r="CI173" s="4"/>
      <c r="CJ173" s="4"/>
      <c r="CK173" s="4"/>
      <c r="CL173" s="4"/>
      <c r="CM173" s="4"/>
      <c r="CN173" s="4"/>
      <c r="CO173" s="4"/>
      <c r="CP173" s="4"/>
      <c r="CQ173" s="4"/>
      <c r="CR173" s="4"/>
      <c r="CS173" s="4"/>
      <c r="CT173" s="4"/>
      <c r="CU173" s="4"/>
      <c r="CV173" s="4"/>
      <c r="CW173" s="4"/>
      <c r="CX173" s="4"/>
      <c r="CY173" s="4"/>
      <c r="CZ173" s="4"/>
      <c r="DA173" s="4"/>
      <c r="DB173" s="4"/>
      <c r="DC173" s="4"/>
      <c r="DD173" s="4"/>
      <c r="DE173" s="4"/>
      <c r="DF173" s="4"/>
      <c r="DG173" s="4"/>
      <c r="DH173" s="4"/>
      <c r="DI173" s="4"/>
      <c r="DJ173" s="4"/>
      <c r="DK173" s="4"/>
      <c r="DL173" s="4"/>
      <c r="DM173" s="4"/>
      <c r="DN173" s="4"/>
      <c r="DO173" s="4"/>
      <c r="DP173" s="4"/>
      <c r="DQ173" s="4"/>
      <c r="DR173" s="4"/>
      <c r="DS173" s="4"/>
      <c r="DT173" s="4"/>
      <c r="DU173" s="4"/>
      <c r="DV173" s="4"/>
      <c r="DW173" s="4"/>
    </row>
    <row r="174" spans="3:127" x14ac:dyDescent="0.2"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  <c r="BI174" s="4"/>
      <c r="BJ174" s="4"/>
      <c r="BK174" s="4"/>
      <c r="BL174" s="4"/>
      <c r="BM174" s="4"/>
      <c r="BN174" s="4"/>
      <c r="BO174" s="4"/>
      <c r="BP174" s="4"/>
      <c r="BQ174" s="4"/>
      <c r="BR174" s="4"/>
      <c r="BS174" s="4"/>
      <c r="BT174" s="4"/>
      <c r="BU174" s="4"/>
      <c r="BV174" s="4"/>
      <c r="BW174" s="4"/>
      <c r="BX174" s="4"/>
      <c r="BY174" s="4"/>
      <c r="BZ174" s="4"/>
      <c r="CA174" s="4"/>
      <c r="CB174" s="4"/>
      <c r="CC174" s="4"/>
      <c r="CD174" s="4"/>
      <c r="CE174" s="4"/>
      <c r="CF174" s="4"/>
      <c r="CG174" s="4"/>
      <c r="CH174" s="4"/>
      <c r="CI174" s="4"/>
      <c r="CJ174" s="4"/>
      <c r="CK174" s="4"/>
      <c r="CL174" s="4"/>
      <c r="CM174" s="4"/>
      <c r="CN174" s="4"/>
      <c r="CO174" s="4"/>
      <c r="CP174" s="4"/>
      <c r="CQ174" s="4"/>
      <c r="CR174" s="4"/>
      <c r="CS174" s="4"/>
      <c r="CT174" s="4"/>
      <c r="CU174" s="4"/>
      <c r="CV174" s="4"/>
      <c r="CW174" s="4"/>
      <c r="CX174" s="4"/>
      <c r="CY174" s="4"/>
      <c r="CZ174" s="4"/>
      <c r="DA174" s="4"/>
      <c r="DB174" s="4"/>
      <c r="DC174" s="4"/>
      <c r="DD174" s="4"/>
      <c r="DE174" s="4"/>
      <c r="DF174" s="4"/>
      <c r="DG174" s="4"/>
      <c r="DH174" s="4"/>
      <c r="DI174" s="4"/>
      <c r="DJ174" s="4"/>
      <c r="DK174" s="4"/>
      <c r="DL174" s="4"/>
      <c r="DM174" s="4"/>
      <c r="DN174" s="4"/>
      <c r="DO174" s="4"/>
      <c r="DP174" s="4"/>
      <c r="DQ174" s="4"/>
      <c r="DR174" s="4"/>
      <c r="DS174" s="4"/>
      <c r="DT174" s="4"/>
      <c r="DU174" s="4"/>
      <c r="DV174" s="4"/>
      <c r="DW174" s="4"/>
    </row>
    <row r="175" spans="3:127" x14ac:dyDescent="0.2"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  <c r="BH175" s="4"/>
      <c r="BI175" s="4"/>
      <c r="BJ175" s="4"/>
      <c r="BK175" s="4"/>
      <c r="BL175" s="4"/>
      <c r="BM175" s="4"/>
      <c r="BN175" s="4"/>
      <c r="BO175" s="4"/>
      <c r="BP175" s="4"/>
      <c r="BQ175" s="4"/>
      <c r="BR175" s="4"/>
      <c r="BS175" s="4"/>
      <c r="BT175" s="4"/>
      <c r="BU175" s="4"/>
      <c r="BV175" s="4"/>
      <c r="BW175" s="4"/>
      <c r="BX175" s="4"/>
      <c r="BY175" s="4"/>
      <c r="BZ175" s="4"/>
      <c r="CA175" s="4"/>
      <c r="CB175" s="4"/>
      <c r="CC175" s="4"/>
      <c r="CD175" s="4"/>
      <c r="CE175" s="4"/>
      <c r="CF175" s="4"/>
      <c r="CG175" s="4"/>
      <c r="CH175" s="4"/>
      <c r="CI175" s="4"/>
      <c r="CJ175" s="4"/>
      <c r="CK175" s="4"/>
      <c r="CL175" s="4"/>
      <c r="CM175" s="4"/>
      <c r="CN175" s="4"/>
      <c r="CO175" s="4"/>
      <c r="CP175" s="4"/>
      <c r="CQ175" s="4"/>
      <c r="CR175" s="4"/>
      <c r="CS175" s="4"/>
      <c r="CT175" s="4"/>
      <c r="CU175" s="4"/>
      <c r="CV175" s="4"/>
      <c r="CW175" s="4"/>
      <c r="CX175" s="4"/>
      <c r="CY175" s="4"/>
      <c r="CZ175" s="4"/>
      <c r="DA175" s="4"/>
      <c r="DB175" s="4"/>
      <c r="DC175" s="4"/>
      <c r="DD175" s="4"/>
      <c r="DE175" s="4"/>
      <c r="DF175" s="4"/>
      <c r="DG175" s="4"/>
      <c r="DH175" s="4"/>
      <c r="DI175" s="4"/>
      <c r="DJ175" s="4"/>
      <c r="DK175" s="4"/>
      <c r="DL175" s="4"/>
      <c r="DM175" s="4"/>
      <c r="DN175" s="4"/>
      <c r="DO175" s="4"/>
      <c r="DP175" s="4"/>
      <c r="DQ175" s="4"/>
      <c r="DR175" s="4"/>
      <c r="DS175" s="4"/>
      <c r="DT175" s="4"/>
      <c r="DU175" s="4"/>
      <c r="DV175" s="4"/>
      <c r="DW175" s="4"/>
    </row>
    <row r="176" spans="3:127" x14ac:dyDescent="0.2"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  <c r="BI176" s="4"/>
      <c r="BJ176" s="4"/>
      <c r="BK176" s="4"/>
      <c r="BL176" s="4"/>
      <c r="BM176" s="4"/>
      <c r="BN176" s="4"/>
      <c r="BO176" s="4"/>
      <c r="BP176" s="4"/>
      <c r="BQ176" s="4"/>
      <c r="BR176" s="4"/>
      <c r="BS176" s="4"/>
      <c r="BT176" s="4"/>
      <c r="BU176" s="4"/>
      <c r="BV176" s="4"/>
      <c r="BW176" s="4"/>
      <c r="BX176" s="4"/>
      <c r="BY176" s="4"/>
      <c r="BZ176" s="4"/>
      <c r="CA176" s="4"/>
      <c r="CB176" s="4"/>
      <c r="CC176" s="4"/>
      <c r="CD176" s="4"/>
      <c r="CE176" s="4"/>
      <c r="CF176" s="4"/>
      <c r="CG176" s="4"/>
      <c r="CH176" s="4"/>
      <c r="CI176" s="4"/>
      <c r="CJ176" s="4"/>
      <c r="CK176" s="4"/>
      <c r="CL176" s="4"/>
      <c r="CM176" s="4"/>
      <c r="CN176" s="4"/>
      <c r="CO176" s="4"/>
      <c r="CP176" s="4"/>
      <c r="CQ176" s="4"/>
      <c r="CR176" s="4"/>
      <c r="CS176" s="4"/>
      <c r="CT176" s="4"/>
      <c r="CU176" s="4"/>
      <c r="CV176" s="4"/>
      <c r="CW176" s="4"/>
      <c r="CX176" s="4"/>
      <c r="CY176" s="4"/>
      <c r="CZ176" s="4"/>
      <c r="DA176" s="4"/>
      <c r="DB176" s="4"/>
      <c r="DC176" s="4"/>
      <c r="DD176" s="4"/>
      <c r="DE176" s="4"/>
      <c r="DF176" s="4"/>
      <c r="DG176" s="4"/>
      <c r="DH176" s="4"/>
      <c r="DI176" s="4"/>
      <c r="DJ176" s="4"/>
      <c r="DK176" s="4"/>
      <c r="DL176" s="4"/>
      <c r="DM176" s="4"/>
      <c r="DN176" s="4"/>
      <c r="DO176" s="4"/>
      <c r="DP176" s="4"/>
      <c r="DQ176" s="4"/>
      <c r="DR176" s="4"/>
      <c r="DS176" s="4"/>
      <c r="DT176" s="4"/>
      <c r="DU176" s="4"/>
      <c r="DV176" s="4"/>
      <c r="DW176" s="4"/>
    </row>
    <row r="177" spans="3:127" x14ac:dyDescent="0.2"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  <c r="BH177" s="4"/>
      <c r="BI177" s="4"/>
      <c r="BJ177" s="4"/>
      <c r="BK177" s="4"/>
      <c r="BL177" s="4"/>
      <c r="BM177" s="4"/>
      <c r="BN177" s="4"/>
      <c r="BO177" s="4"/>
      <c r="BP177" s="4"/>
      <c r="BQ177" s="4"/>
      <c r="BR177" s="4"/>
      <c r="BS177" s="4"/>
      <c r="BT177" s="4"/>
      <c r="BU177" s="4"/>
      <c r="BV177" s="4"/>
      <c r="BW177" s="4"/>
      <c r="BX177" s="4"/>
      <c r="BY177" s="4"/>
      <c r="BZ177" s="4"/>
      <c r="CA177" s="4"/>
      <c r="CB177" s="4"/>
      <c r="CC177" s="4"/>
      <c r="CD177" s="4"/>
      <c r="CE177" s="4"/>
      <c r="CF177" s="4"/>
      <c r="CG177" s="4"/>
      <c r="CH177" s="4"/>
      <c r="CI177" s="4"/>
      <c r="CJ177" s="4"/>
      <c r="CK177" s="4"/>
      <c r="CL177" s="4"/>
      <c r="CM177" s="4"/>
      <c r="CN177" s="4"/>
      <c r="CO177" s="4"/>
      <c r="CP177" s="4"/>
      <c r="CQ177" s="4"/>
      <c r="CR177" s="4"/>
      <c r="CS177" s="4"/>
      <c r="CT177" s="4"/>
      <c r="CU177" s="4"/>
      <c r="CV177" s="4"/>
      <c r="CW177" s="4"/>
      <c r="CX177" s="4"/>
      <c r="CY177" s="4"/>
      <c r="CZ177" s="4"/>
      <c r="DA177" s="4"/>
      <c r="DB177" s="4"/>
      <c r="DC177" s="4"/>
      <c r="DD177" s="4"/>
      <c r="DE177" s="4"/>
      <c r="DF177" s="4"/>
      <c r="DG177" s="4"/>
      <c r="DH177" s="4"/>
      <c r="DI177" s="4"/>
      <c r="DJ177" s="4"/>
      <c r="DK177" s="4"/>
      <c r="DL177" s="4"/>
      <c r="DM177" s="4"/>
      <c r="DN177" s="4"/>
      <c r="DO177" s="4"/>
      <c r="DP177" s="4"/>
      <c r="DQ177" s="4"/>
      <c r="DR177" s="4"/>
      <c r="DS177" s="4"/>
      <c r="DT177" s="4"/>
      <c r="DU177" s="4"/>
      <c r="DV177" s="4"/>
      <c r="DW177" s="4"/>
    </row>
    <row r="178" spans="3:127" x14ac:dyDescent="0.2"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  <c r="BI178" s="4"/>
      <c r="BJ178" s="4"/>
      <c r="BK178" s="4"/>
      <c r="BL178" s="4"/>
      <c r="BM178" s="4"/>
      <c r="BN178" s="4"/>
      <c r="BO178" s="4"/>
      <c r="BP178" s="4"/>
      <c r="BQ178" s="4"/>
      <c r="BR178" s="4"/>
      <c r="BS178" s="4"/>
      <c r="BT178" s="4"/>
      <c r="BU178" s="4"/>
      <c r="BV178" s="4"/>
      <c r="BW178" s="4"/>
      <c r="BX178" s="4"/>
      <c r="BY178" s="4"/>
      <c r="BZ178" s="4"/>
      <c r="CA178" s="4"/>
      <c r="CB178" s="4"/>
      <c r="CC178" s="4"/>
      <c r="CD178" s="4"/>
      <c r="CE178" s="4"/>
      <c r="CF178" s="4"/>
      <c r="CG178" s="4"/>
      <c r="CH178" s="4"/>
      <c r="CI178" s="4"/>
      <c r="CJ178" s="4"/>
      <c r="CK178" s="4"/>
      <c r="CL178" s="4"/>
      <c r="CM178" s="4"/>
      <c r="CN178" s="4"/>
      <c r="CO178" s="4"/>
      <c r="CP178" s="4"/>
      <c r="CQ178" s="4"/>
      <c r="CR178" s="4"/>
      <c r="CS178" s="4"/>
      <c r="CT178" s="4"/>
      <c r="CU178" s="4"/>
      <c r="CV178" s="4"/>
      <c r="CW178" s="4"/>
      <c r="CX178" s="4"/>
      <c r="CY178" s="4"/>
      <c r="CZ178" s="4"/>
      <c r="DA178" s="4"/>
      <c r="DB178" s="4"/>
      <c r="DC178" s="4"/>
      <c r="DD178" s="4"/>
      <c r="DE178" s="4"/>
      <c r="DF178" s="4"/>
      <c r="DG178" s="4"/>
      <c r="DH178" s="4"/>
      <c r="DI178" s="4"/>
      <c r="DJ178" s="4"/>
      <c r="DK178" s="4"/>
      <c r="DL178" s="4"/>
      <c r="DM178" s="4"/>
      <c r="DN178" s="4"/>
      <c r="DO178" s="4"/>
      <c r="DP178" s="4"/>
      <c r="DQ178" s="4"/>
      <c r="DR178" s="4"/>
      <c r="DS178" s="4"/>
      <c r="DT178" s="4"/>
      <c r="DU178" s="4"/>
      <c r="DV178" s="4"/>
      <c r="DW178" s="4"/>
    </row>
    <row r="179" spans="3:127" x14ac:dyDescent="0.2"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  <c r="BH179" s="4"/>
      <c r="BI179" s="4"/>
      <c r="BJ179" s="4"/>
      <c r="BK179" s="4"/>
      <c r="BL179" s="4"/>
      <c r="BM179" s="4"/>
      <c r="BN179" s="4"/>
      <c r="BO179" s="4"/>
      <c r="BP179" s="4"/>
      <c r="BQ179" s="4"/>
      <c r="BR179" s="4"/>
      <c r="BS179" s="4"/>
      <c r="BT179" s="4"/>
      <c r="BU179" s="4"/>
      <c r="BV179" s="4"/>
      <c r="BW179" s="4"/>
      <c r="BX179" s="4"/>
      <c r="BY179" s="4"/>
      <c r="BZ179" s="4"/>
      <c r="CA179" s="4"/>
      <c r="CB179" s="4"/>
      <c r="CC179" s="4"/>
      <c r="CD179" s="4"/>
      <c r="CE179" s="4"/>
      <c r="CF179" s="4"/>
      <c r="CG179" s="4"/>
      <c r="CH179" s="4"/>
      <c r="CI179" s="4"/>
      <c r="CJ179" s="4"/>
      <c r="CK179" s="4"/>
      <c r="CL179" s="4"/>
      <c r="CM179" s="4"/>
      <c r="CN179" s="4"/>
      <c r="CO179" s="4"/>
      <c r="CP179" s="4"/>
      <c r="CQ179" s="4"/>
      <c r="CR179" s="4"/>
      <c r="CS179" s="4"/>
      <c r="CT179" s="4"/>
      <c r="CU179" s="4"/>
      <c r="CV179" s="4"/>
      <c r="CW179" s="4"/>
      <c r="CX179" s="4"/>
      <c r="CY179" s="4"/>
      <c r="CZ179" s="4"/>
      <c r="DA179" s="4"/>
      <c r="DB179" s="4"/>
      <c r="DC179" s="4"/>
      <c r="DD179" s="4"/>
      <c r="DE179" s="4"/>
      <c r="DF179" s="4"/>
      <c r="DG179" s="4"/>
      <c r="DH179" s="4"/>
      <c r="DI179" s="4"/>
      <c r="DJ179" s="4"/>
      <c r="DK179" s="4"/>
      <c r="DL179" s="4"/>
      <c r="DM179" s="4"/>
      <c r="DN179" s="4"/>
      <c r="DO179" s="4"/>
      <c r="DP179" s="4"/>
      <c r="DQ179" s="4"/>
      <c r="DR179" s="4"/>
      <c r="DS179" s="4"/>
      <c r="DT179" s="4"/>
      <c r="DU179" s="4"/>
      <c r="DV179" s="4"/>
      <c r="DW179" s="4"/>
    </row>
    <row r="180" spans="3:127" x14ac:dyDescent="0.2"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  <c r="BI180" s="4"/>
      <c r="BJ180" s="4"/>
      <c r="BK180" s="4"/>
      <c r="BL180" s="4"/>
      <c r="BM180" s="4"/>
      <c r="BN180" s="4"/>
      <c r="BO180" s="4"/>
      <c r="BP180" s="4"/>
      <c r="BQ180" s="4"/>
      <c r="BR180" s="4"/>
      <c r="BS180" s="4"/>
      <c r="BT180" s="4"/>
      <c r="BU180" s="4"/>
      <c r="BV180" s="4"/>
      <c r="BW180" s="4"/>
      <c r="BX180" s="4"/>
      <c r="BY180" s="4"/>
      <c r="BZ180" s="4"/>
      <c r="CA180" s="4"/>
      <c r="CB180" s="4"/>
      <c r="CC180" s="4"/>
      <c r="CD180" s="4"/>
      <c r="CE180" s="4"/>
      <c r="CF180" s="4"/>
      <c r="CG180" s="4"/>
      <c r="CH180" s="4"/>
      <c r="CI180" s="4"/>
      <c r="CJ180" s="4"/>
      <c r="CK180" s="4"/>
      <c r="CL180" s="4"/>
      <c r="CM180" s="4"/>
      <c r="CN180" s="4"/>
      <c r="CO180" s="4"/>
      <c r="CP180" s="4"/>
      <c r="CQ180" s="4"/>
      <c r="CR180" s="4"/>
      <c r="CS180" s="4"/>
      <c r="CT180" s="4"/>
      <c r="CU180" s="4"/>
      <c r="CV180" s="4"/>
      <c r="CW180" s="4"/>
      <c r="CX180" s="4"/>
      <c r="CY180" s="4"/>
      <c r="CZ180" s="4"/>
      <c r="DA180" s="4"/>
      <c r="DB180" s="4"/>
      <c r="DC180" s="4"/>
      <c r="DD180" s="4"/>
      <c r="DE180" s="4"/>
      <c r="DF180" s="4"/>
      <c r="DG180" s="4"/>
      <c r="DH180" s="4"/>
      <c r="DI180" s="4"/>
      <c r="DJ180" s="4"/>
      <c r="DK180" s="4"/>
      <c r="DL180" s="4"/>
      <c r="DM180" s="4"/>
      <c r="DN180" s="4"/>
      <c r="DO180" s="4"/>
      <c r="DP180" s="4"/>
      <c r="DQ180" s="4"/>
      <c r="DR180" s="4"/>
      <c r="DS180" s="4"/>
      <c r="DT180" s="4"/>
      <c r="DU180" s="4"/>
      <c r="DV180" s="4"/>
      <c r="DW180" s="4"/>
    </row>
    <row r="181" spans="3:127" x14ac:dyDescent="0.2"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G181" s="4"/>
      <c r="BH181" s="4"/>
      <c r="BI181" s="4"/>
      <c r="BJ181" s="4"/>
      <c r="BK181" s="4"/>
      <c r="BL181" s="4"/>
      <c r="BM181" s="4"/>
      <c r="BN181" s="4"/>
      <c r="BO181" s="4"/>
      <c r="BP181" s="4"/>
      <c r="BQ181" s="4"/>
      <c r="BR181" s="4"/>
      <c r="BS181" s="4"/>
      <c r="BT181" s="4"/>
      <c r="BU181" s="4"/>
      <c r="BV181" s="4"/>
      <c r="BW181" s="4"/>
      <c r="BX181" s="4"/>
      <c r="BY181" s="4"/>
      <c r="BZ181" s="4"/>
      <c r="CA181" s="4"/>
      <c r="CB181" s="4"/>
      <c r="CC181" s="4"/>
      <c r="CD181" s="4"/>
      <c r="CE181" s="4"/>
      <c r="CF181" s="4"/>
      <c r="CG181" s="4"/>
      <c r="CH181" s="4"/>
      <c r="CI181" s="4"/>
      <c r="CJ181" s="4"/>
      <c r="CK181" s="4"/>
      <c r="CL181" s="4"/>
      <c r="CM181" s="4"/>
      <c r="CN181" s="4"/>
      <c r="CO181" s="4"/>
      <c r="CP181" s="4"/>
      <c r="CQ181" s="4"/>
      <c r="CR181" s="4"/>
      <c r="CS181" s="4"/>
      <c r="CT181" s="4"/>
      <c r="CU181" s="4"/>
      <c r="CV181" s="4"/>
      <c r="CW181" s="4"/>
      <c r="CX181" s="4"/>
      <c r="CY181" s="4"/>
      <c r="CZ181" s="4"/>
      <c r="DA181" s="4"/>
      <c r="DB181" s="4"/>
      <c r="DC181" s="4"/>
      <c r="DD181" s="4"/>
      <c r="DE181" s="4"/>
      <c r="DF181" s="4"/>
      <c r="DG181" s="4"/>
      <c r="DH181" s="4"/>
      <c r="DI181" s="4"/>
      <c r="DJ181" s="4"/>
      <c r="DK181" s="4"/>
      <c r="DL181" s="4"/>
      <c r="DM181" s="4"/>
      <c r="DN181" s="4"/>
      <c r="DO181" s="4"/>
      <c r="DP181" s="4"/>
      <c r="DQ181" s="4"/>
      <c r="DR181" s="4"/>
      <c r="DS181" s="4"/>
      <c r="DT181" s="4"/>
      <c r="DU181" s="4"/>
      <c r="DV181" s="4"/>
      <c r="DW181" s="4"/>
    </row>
    <row r="182" spans="3:127" x14ac:dyDescent="0.2"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  <c r="BH182" s="4"/>
      <c r="BI182" s="4"/>
      <c r="BJ182" s="4"/>
      <c r="BK182" s="4"/>
      <c r="BL182" s="4"/>
      <c r="BM182" s="4"/>
      <c r="BN182" s="4"/>
      <c r="BO182" s="4"/>
      <c r="BP182" s="4"/>
      <c r="BQ182" s="4"/>
      <c r="BR182" s="4"/>
      <c r="BS182" s="4"/>
      <c r="BT182" s="4"/>
      <c r="BU182" s="4"/>
      <c r="BV182" s="4"/>
      <c r="BW182" s="4"/>
      <c r="BX182" s="4"/>
      <c r="BY182" s="4"/>
      <c r="BZ182" s="4"/>
      <c r="CA182" s="4"/>
      <c r="CB182" s="4"/>
      <c r="CC182" s="4"/>
      <c r="CD182" s="4"/>
      <c r="CE182" s="4"/>
      <c r="CF182" s="4"/>
      <c r="CG182" s="4"/>
      <c r="CH182" s="4"/>
      <c r="CI182" s="4"/>
      <c r="CJ182" s="4"/>
      <c r="CK182" s="4"/>
      <c r="CL182" s="4"/>
      <c r="CM182" s="4"/>
      <c r="CN182" s="4"/>
      <c r="CO182" s="4"/>
      <c r="CP182" s="4"/>
      <c r="CQ182" s="4"/>
      <c r="CR182" s="4"/>
      <c r="CS182" s="4"/>
      <c r="CT182" s="4"/>
      <c r="CU182" s="4"/>
      <c r="CV182" s="4"/>
      <c r="CW182" s="4"/>
      <c r="CX182" s="4"/>
      <c r="CY182" s="4"/>
      <c r="CZ182" s="4"/>
      <c r="DA182" s="4"/>
      <c r="DB182" s="4"/>
      <c r="DC182" s="4"/>
      <c r="DD182" s="4"/>
      <c r="DE182" s="4"/>
      <c r="DF182" s="4"/>
      <c r="DG182" s="4"/>
      <c r="DH182" s="4"/>
      <c r="DI182" s="4"/>
      <c r="DJ182" s="4"/>
      <c r="DK182" s="4"/>
      <c r="DL182" s="4"/>
      <c r="DM182" s="4"/>
      <c r="DN182" s="4"/>
      <c r="DO182" s="4"/>
      <c r="DP182" s="4"/>
      <c r="DQ182" s="4"/>
      <c r="DR182" s="4"/>
      <c r="DS182" s="4"/>
      <c r="DT182" s="4"/>
      <c r="DU182" s="4"/>
      <c r="DV182" s="4"/>
      <c r="DW182" s="4"/>
    </row>
    <row r="183" spans="3:127" x14ac:dyDescent="0.2"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4"/>
      <c r="BH183" s="4"/>
      <c r="BI183" s="4"/>
      <c r="BJ183" s="4"/>
      <c r="BK183" s="4"/>
      <c r="BL183" s="4"/>
      <c r="BM183" s="4"/>
      <c r="BN183" s="4"/>
      <c r="BO183" s="4"/>
      <c r="BP183" s="4"/>
      <c r="BQ183" s="4"/>
      <c r="BR183" s="4"/>
      <c r="BS183" s="4"/>
      <c r="BT183" s="4"/>
      <c r="BU183" s="4"/>
      <c r="BV183" s="4"/>
      <c r="BW183" s="4"/>
      <c r="BX183" s="4"/>
      <c r="BY183" s="4"/>
      <c r="BZ183" s="4"/>
      <c r="CA183" s="4"/>
      <c r="CB183" s="4"/>
      <c r="CC183" s="4"/>
      <c r="CD183" s="4"/>
      <c r="CE183" s="4"/>
      <c r="CF183" s="4"/>
      <c r="CG183" s="4"/>
      <c r="CH183" s="4"/>
      <c r="CI183" s="4"/>
      <c r="CJ183" s="4"/>
      <c r="CK183" s="4"/>
      <c r="CL183" s="4"/>
      <c r="CM183" s="4"/>
      <c r="CN183" s="4"/>
      <c r="CO183" s="4"/>
      <c r="CP183" s="4"/>
      <c r="CQ183" s="4"/>
      <c r="CR183" s="4"/>
      <c r="CS183" s="4"/>
      <c r="CT183" s="4"/>
      <c r="CU183" s="4"/>
      <c r="CV183" s="4"/>
      <c r="CW183" s="4"/>
      <c r="CX183" s="4"/>
      <c r="CY183" s="4"/>
      <c r="CZ183" s="4"/>
      <c r="DA183" s="4"/>
      <c r="DB183" s="4"/>
      <c r="DC183" s="4"/>
      <c r="DD183" s="4"/>
      <c r="DE183" s="4"/>
      <c r="DF183" s="4"/>
      <c r="DG183" s="4"/>
      <c r="DH183" s="4"/>
      <c r="DI183" s="4"/>
      <c r="DJ183" s="4"/>
      <c r="DK183" s="4"/>
      <c r="DL183" s="4"/>
      <c r="DM183" s="4"/>
      <c r="DN183" s="4"/>
      <c r="DO183" s="4"/>
      <c r="DP183" s="4"/>
      <c r="DQ183" s="4"/>
      <c r="DR183" s="4"/>
      <c r="DS183" s="4"/>
      <c r="DT183" s="4"/>
      <c r="DU183" s="4"/>
      <c r="DV183" s="4"/>
      <c r="DW183" s="4"/>
    </row>
    <row r="184" spans="3:127" x14ac:dyDescent="0.2"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  <c r="BH184" s="4"/>
      <c r="BI184" s="4"/>
      <c r="BJ184" s="4"/>
      <c r="BK184" s="4"/>
      <c r="BL184" s="4"/>
      <c r="BM184" s="4"/>
      <c r="BN184" s="4"/>
      <c r="BO184" s="4"/>
      <c r="BP184" s="4"/>
      <c r="BQ184" s="4"/>
      <c r="BR184" s="4"/>
      <c r="BS184" s="4"/>
      <c r="BT184" s="4"/>
      <c r="BU184" s="4"/>
      <c r="BV184" s="4"/>
      <c r="BW184" s="4"/>
      <c r="BX184" s="4"/>
      <c r="BY184" s="4"/>
      <c r="BZ184" s="4"/>
      <c r="CA184" s="4"/>
      <c r="CB184" s="4"/>
      <c r="CC184" s="4"/>
      <c r="CD184" s="4"/>
      <c r="CE184" s="4"/>
      <c r="CF184" s="4"/>
      <c r="CG184" s="4"/>
      <c r="CH184" s="4"/>
      <c r="CI184" s="4"/>
      <c r="CJ184" s="4"/>
      <c r="CK184" s="4"/>
      <c r="CL184" s="4"/>
      <c r="CM184" s="4"/>
      <c r="CN184" s="4"/>
      <c r="CO184" s="4"/>
      <c r="CP184" s="4"/>
      <c r="CQ184" s="4"/>
      <c r="CR184" s="4"/>
      <c r="CS184" s="4"/>
      <c r="CT184" s="4"/>
      <c r="CU184" s="4"/>
      <c r="CV184" s="4"/>
      <c r="CW184" s="4"/>
      <c r="CX184" s="4"/>
      <c r="CY184" s="4"/>
      <c r="CZ184" s="4"/>
      <c r="DA184" s="4"/>
      <c r="DB184" s="4"/>
      <c r="DC184" s="4"/>
      <c r="DD184" s="4"/>
      <c r="DE184" s="4"/>
      <c r="DF184" s="4"/>
      <c r="DG184" s="4"/>
      <c r="DH184" s="4"/>
      <c r="DI184" s="4"/>
      <c r="DJ184" s="4"/>
      <c r="DK184" s="4"/>
      <c r="DL184" s="4"/>
      <c r="DM184" s="4"/>
      <c r="DN184" s="4"/>
      <c r="DO184" s="4"/>
      <c r="DP184" s="4"/>
      <c r="DQ184" s="4"/>
      <c r="DR184" s="4"/>
      <c r="DS184" s="4"/>
      <c r="DT184" s="4"/>
      <c r="DU184" s="4"/>
      <c r="DV184" s="4"/>
      <c r="DW184" s="4"/>
    </row>
    <row r="185" spans="3:127" x14ac:dyDescent="0.2"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F185" s="4"/>
      <c r="BG185" s="4"/>
      <c r="BH185" s="4"/>
      <c r="BI185" s="4"/>
      <c r="BJ185" s="4"/>
      <c r="BK185" s="4"/>
      <c r="BL185" s="4"/>
      <c r="BM185" s="4"/>
      <c r="BN185" s="4"/>
      <c r="BO185" s="4"/>
      <c r="BP185" s="4"/>
      <c r="BQ185" s="4"/>
      <c r="BR185" s="4"/>
      <c r="BS185" s="4"/>
      <c r="BT185" s="4"/>
      <c r="BU185" s="4"/>
      <c r="BV185" s="4"/>
      <c r="BW185" s="4"/>
      <c r="BX185" s="4"/>
      <c r="BY185" s="4"/>
      <c r="BZ185" s="4"/>
      <c r="CA185" s="4"/>
      <c r="CB185" s="4"/>
      <c r="CC185" s="4"/>
      <c r="CD185" s="4"/>
      <c r="CE185" s="4"/>
      <c r="CF185" s="4"/>
      <c r="CG185" s="4"/>
      <c r="CH185" s="4"/>
      <c r="CI185" s="4"/>
      <c r="CJ185" s="4"/>
      <c r="CK185" s="4"/>
      <c r="CL185" s="4"/>
      <c r="CM185" s="4"/>
      <c r="CN185" s="4"/>
      <c r="CO185" s="4"/>
      <c r="CP185" s="4"/>
      <c r="CQ185" s="4"/>
      <c r="CR185" s="4"/>
      <c r="CS185" s="4"/>
      <c r="CT185" s="4"/>
      <c r="CU185" s="4"/>
      <c r="CV185" s="4"/>
      <c r="CW185" s="4"/>
      <c r="CX185" s="4"/>
      <c r="CY185" s="4"/>
      <c r="CZ185" s="4"/>
      <c r="DA185" s="4"/>
      <c r="DB185" s="4"/>
      <c r="DC185" s="4"/>
      <c r="DD185" s="4"/>
      <c r="DE185" s="4"/>
      <c r="DF185" s="4"/>
      <c r="DG185" s="4"/>
      <c r="DH185" s="4"/>
      <c r="DI185" s="4"/>
      <c r="DJ185" s="4"/>
      <c r="DK185" s="4"/>
      <c r="DL185" s="4"/>
      <c r="DM185" s="4"/>
      <c r="DN185" s="4"/>
      <c r="DO185" s="4"/>
      <c r="DP185" s="4"/>
      <c r="DQ185" s="4"/>
      <c r="DR185" s="4"/>
      <c r="DS185" s="4"/>
      <c r="DT185" s="4"/>
      <c r="DU185" s="4"/>
      <c r="DV185" s="4"/>
      <c r="DW185" s="4"/>
    </row>
    <row r="186" spans="3:127" x14ac:dyDescent="0.2"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  <c r="BH186" s="4"/>
      <c r="BI186" s="4"/>
      <c r="BJ186" s="4"/>
      <c r="BK186" s="4"/>
      <c r="BL186" s="4"/>
      <c r="BM186" s="4"/>
      <c r="BN186" s="4"/>
      <c r="BO186" s="4"/>
      <c r="BP186" s="4"/>
      <c r="BQ186" s="4"/>
      <c r="BR186" s="4"/>
      <c r="BS186" s="4"/>
      <c r="BT186" s="4"/>
      <c r="BU186" s="4"/>
      <c r="BV186" s="4"/>
      <c r="BW186" s="4"/>
      <c r="BX186" s="4"/>
      <c r="BY186" s="4"/>
      <c r="BZ186" s="4"/>
      <c r="CA186" s="4"/>
      <c r="CB186" s="4"/>
      <c r="CC186" s="4"/>
      <c r="CD186" s="4"/>
      <c r="CE186" s="4"/>
      <c r="CF186" s="4"/>
      <c r="CG186" s="4"/>
      <c r="CH186" s="4"/>
      <c r="CI186" s="4"/>
      <c r="CJ186" s="4"/>
      <c r="CK186" s="4"/>
      <c r="CL186" s="4"/>
      <c r="CM186" s="4"/>
      <c r="CN186" s="4"/>
      <c r="CO186" s="4"/>
      <c r="CP186" s="4"/>
      <c r="CQ186" s="4"/>
      <c r="CR186" s="4"/>
      <c r="CS186" s="4"/>
      <c r="CT186" s="4"/>
      <c r="CU186" s="4"/>
      <c r="CV186" s="4"/>
      <c r="CW186" s="4"/>
      <c r="CX186" s="4"/>
      <c r="CY186" s="4"/>
      <c r="CZ186" s="4"/>
      <c r="DA186" s="4"/>
      <c r="DB186" s="4"/>
      <c r="DC186" s="4"/>
      <c r="DD186" s="4"/>
      <c r="DE186" s="4"/>
      <c r="DF186" s="4"/>
      <c r="DG186" s="4"/>
      <c r="DH186" s="4"/>
      <c r="DI186" s="4"/>
      <c r="DJ186" s="4"/>
      <c r="DK186" s="4"/>
      <c r="DL186" s="4"/>
      <c r="DM186" s="4"/>
      <c r="DN186" s="4"/>
      <c r="DO186" s="4"/>
      <c r="DP186" s="4"/>
      <c r="DQ186" s="4"/>
      <c r="DR186" s="4"/>
      <c r="DS186" s="4"/>
      <c r="DT186" s="4"/>
      <c r="DU186" s="4"/>
      <c r="DV186" s="4"/>
      <c r="DW186" s="4"/>
    </row>
    <row r="187" spans="3:127" x14ac:dyDescent="0.2"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E187" s="4"/>
      <c r="BF187" s="4"/>
      <c r="BG187" s="4"/>
      <c r="BH187" s="4"/>
      <c r="BI187" s="4"/>
      <c r="BJ187" s="4"/>
      <c r="BK187" s="4"/>
      <c r="BL187" s="4"/>
      <c r="BM187" s="4"/>
      <c r="BN187" s="4"/>
      <c r="BO187" s="4"/>
      <c r="BP187" s="4"/>
      <c r="BQ187" s="4"/>
      <c r="BR187" s="4"/>
      <c r="BS187" s="4"/>
      <c r="BT187" s="4"/>
      <c r="BU187" s="4"/>
      <c r="BV187" s="4"/>
      <c r="BW187" s="4"/>
      <c r="BX187" s="4"/>
      <c r="BY187" s="4"/>
      <c r="BZ187" s="4"/>
      <c r="CA187" s="4"/>
      <c r="CB187" s="4"/>
      <c r="CC187" s="4"/>
      <c r="CD187" s="4"/>
      <c r="CE187" s="4"/>
      <c r="CF187" s="4"/>
      <c r="CG187" s="4"/>
      <c r="CH187" s="4"/>
      <c r="CI187" s="4"/>
      <c r="CJ187" s="4"/>
      <c r="CK187" s="4"/>
      <c r="CL187" s="4"/>
      <c r="CM187" s="4"/>
      <c r="CN187" s="4"/>
      <c r="CO187" s="4"/>
      <c r="CP187" s="4"/>
      <c r="CQ187" s="4"/>
      <c r="CR187" s="4"/>
      <c r="CS187" s="4"/>
      <c r="CT187" s="4"/>
      <c r="CU187" s="4"/>
      <c r="CV187" s="4"/>
      <c r="CW187" s="4"/>
      <c r="CX187" s="4"/>
      <c r="CY187" s="4"/>
      <c r="CZ187" s="4"/>
      <c r="DA187" s="4"/>
      <c r="DB187" s="4"/>
      <c r="DC187" s="4"/>
      <c r="DD187" s="4"/>
      <c r="DE187" s="4"/>
      <c r="DF187" s="4"/>
      <c r="DG187" s="4"/>
      <c r="DH187" s="4"/>
      <c r="DI187" s="4"/>
      <c r="DJ187" s="4"/>
      <c r="DK187" s="4"/>
      <c r="DL187" s="4"/>
      <c r="DM187" s="4"/>
      <c r="DN187" s="4"/>
      <c r="DO187" s="4"/>
      <c r="DP187" s="4"/>
      <c r="DQ187" s="4"/>
      <c r="DR187" s="4"/>
      <c r="DS187" s="4"/>
      <c r="DT187" s="4"/>
      <c r="DU187" s="4"/>
      <c r="DV187" s="4"/>
      <c r="DW187" s="4"/>
    </row>
    <row r="188" spans="3:127" x14ac:dyDescent="0.2"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  <c r="BH188" s="4"/>
      <c r="BI188" s="4"/>
      <c r="BJ188" s="4"/>
      <c r="BK188" s="4"/>
      <c r="BL188" s="4"/>
      <c r="BM188" s="4"/>
      <c r="BN188" s="4"/>
      <c r="BO188" s="4"/>
      <c r="BP188" s="4"/>
      <c r="BQ188" s="4"/>
      <c r="BR188" s="4"/>
      <c r="BS188" s="4"/>
      <c r="BT188" s="4"/>
      <c r="BU188" s="4"/>
      <c r="BV188" s="4"/>
      <c r="BW188" s="4"/>
      <c r="BX188" s="4"/>
      <c r="BY188" s="4"/>
      <c r="BZ188" s="4"/>
      <c r="CA188" s="4"/>
      <c r="CB188" s="4"/>
      <c r="CC188" s="4"/>
      <c r="CD188" s="4"/>
      <c r="CE188" s="4"/>
      <c r="CF188" s="4"/>
      <c r="CG188" s="4"/>
      <c r="CH188" s="4"/>
      <c r="CI188" s="4"/>
      <c r="CJ188" s="4"/>
      <c r="CK188" s="4"/>
      <c r="CL188" s="4"/>
      <c r="CM188" s="4"/>
      <c r="CN188" s="4"/>
      <c r="CO188" s="4"/>
      <c r="CP188" s="4"/>
      <c r="CQ188" s="4"/>
      <c r="CR188" s="4"/>
      <c r="CS188" s="4"/>
      <c r="CT188" s="4"/>
      <c r="CU188" s="4"/>
      <c r="CV188" s="4"/>
      <c r="CW188" s="4"/>
      <c r="CX188" s="4"/>
      <c r="CY188" s="4"/>
      <c r="CZ188" s="4"/>
      <c r="DA188" s="4"/>
      <c r="DB188" s="4"/>
      <c r="DC188" s="4"/>
      <c r="DD188" s="4"/>
      <c r="DE188" s="4"/>
      <c r="DF188" s="4"/>
      <c r="DG188" s="4"/>
      <c r="DH188" s="4"/>
      <c r="DI188" s="4"/>
      <c r="DJ188" s="4"/>
      <c r="DK188" s="4"/>
      <c r="DL188" s="4"/>
      <c r="DM188" s="4"/>
      <c r="DN188" s="4"/>
      <c r="DO188" s="4"/>
      <c r="DP188" s="4"/>
      <c r="DQ188" s="4"/>
      <c r="DR188" s="4"/>
      <c r="DS188" s="4"/>
      <c r="DT188" s="4"/>
      <c r="DU188" s="4"/>
      <c r="DV188" s="4"/>
      <c r="DW188" s="4"/>
    </row>
    <row r="189" spans="3:127" x14ac:dyDescent="0.2"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  <c r="BH189" s="4"/>
      <c r="BI189" s="4"/>
      <c r="BJ189" s="4"/>
      <c r="BK189" s="4"/>
      <c r="BL189" s="4"/>
      <c r="BM189" s="4"/>
      <c r="BN189" s="4"/>
      <c r="BO189" s="4"/>
      <c r="BP189" s="4"/>
      <c r="BQ189" s="4"/>
      <c r="BR189" s="4"/>
      <c r="BS189" s="4"/>
      <c r="BT189" s="4"/>
      <c r="BU189" s="4"/>
      <c r="BV189" s="4"/>
      <c r="BW189" s="4"/>
      <c r="BX189" s="4"/>
      <c r="BY189" s="4"/>
      <c r="BZ189" s="4"/>
      <c r="CA189" s="4"/>
      <c r="CB189" s="4"/>
      <c r="CC189" s="4"/>
      <c r="CD189" s="4"/>
      <c r="CE189" s="4"/>
      <c r="CF189" s="4"/>
      <c r="CG189" s="4"/>
      <c r="CH189" s="4"/>
      <c r="CI189" s="4"/>
      <c r="CJ189" s="4"/>
      <c r="CK189" s="4"/>
      <c r="CL189" s="4"/>
      <c r="CM189" s="4"/>
      <c r="CN189" s="4"/>
      <c r="CO189" s="4"/>
      <c r="CP189" s="4"/>
      <c r="CQ189" s="4"/>
      <c r="CR189" s="4"/>
      <c r="CS189" s="4"/>
      <c r="CT189" s="4"/>
      <c r="CU189" s="4"/>
      <c r="CV189" s="4"/>
      <c r="CW189" s="4"/>
      <c r="CX189" s="4"/>
      <c r="CY189" s="4"/>
      <c r="CZ189" s="4"/>
      <c r="DA189" s="4"/>
      <c r="DB189" s="4"/>
      <c r="DC189" s="4"/>
      <c r="DD189" s="4"/>
      <c r="DE189" s="4"/>
      <c r="DF189" s="4"/>
      <c r="DG189" s="4"/>
      <c r="DH189" s="4"/>
      <c r="DI189" s="4"/>
      <c r="DJ189" s="4"/>
      <c r="DK189" s="4"/>
      <c r="DL189" s="4"/>
      <c r="DM189" s="4"/>
      <c r="DN189" s="4"/>
      <c r="DO189" s="4"/>
      <c r="DP189" s="4"/>
      <c r="DQ189" s="4"/>
      <c r="DR189" s="4"/>
      <c r="DS189" s="4"/>
      <c r="DT189" s="4"/>
      <c r="DU189" s="4"/>
      <c r="DV189" s="4"/>
      <c r="DW189" s="4"/>
    </row>
    <row r="190" spans="3:127" x14ac:dyDescent="0.2"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  <c r="BI190" s="4"/>
      <c r="BJ190" s="4"/>
      <c r="BK190" s="4"/>
      <c r="BL190" s="4"/>
      <c r="BM190" s="4"/>
      <c r="BN190" s="4"/>
      <c r="BO190" s="4"/>
      <c r="BP190" s="4"/>
      <c r="BQ190" s="4"/>
      <c r="BR190" s="4"/>
      <c r="BS190" s="4"/>
      <c r="BT190" s="4"/>
      <c r="BU190" s="4"/>
      <c r="BV190" s="4"/>
      <c r="BW190" s="4"/>
      <c r="BX190" s="4"/>
      <c r="BY190" s="4"/>
      <c r="BZ190" s="4"/>
      <c r="CA190" s="4"/>
      <c r="CB190" s="4"/>
      <c r="CC190" s="4"/>
      <c r="CD190" s="4"/>
      <c r="CE190" s="4"/>
      <c r="CF190" s="4"/>
      <c r="CG190" s="4"/>
      <c r="CH190" s="4"/>
      <c r="CI190" s="4"/>
      <c r="CJ190" s="4"/>
      <c r="CK190" s="4"/>
      <c r="CL190" s="4"/>
      <c r="CM190" s="4"/>
      <c r="CN190" s="4"/>
      <c r="CO190" s="4"/>
      <c r="CP190" s="4"/>
      <c r="CQ190" s="4"/>
      <c r="CR190" s="4"/>
      <c r="CS190" s="4"/>
      <c r="CT190" s="4"/>
      <c r="CU190" s="4"/>
      <c r="CV190" s="4"/>
      <c r="CW190" s="4"/>
      <c r="CX190" s="4"/>
      <c r="CY190" s="4"/>
      <c r="CZ190" s="4"/>
      <c r="DA190" s="4"/>
      <c r="DB190" s="4"/>
      <c r="DC190" s="4"/>
      <c r="DD190" s="4"/>
      <c r="DE190" s="4"/>
      <c r="DF190" s="4"/>
      <c r="DG190" s="4"/>
      <c r="DH190" s="4"/>
      <c r="DI190" s="4"/>
      <c r="DJ190" s="4"/>
      <c r="DK190" s="4"/>
      <c r="DL190" s="4"/>
      <c r="DM190" s="4"/>
      <c r="DN190" s="4"/>
      <c r="DO190" s="4"/>
      <c r="DP190" s="4"/>
      <c r="DQ190" s="4"/>
      <c r="DR190" s="4"/>
      <c r="DS190" s="4"/>
      <c r="DT190" s="4"/>
      <c r="DU190" s="4"/>
      <c r="DV190" s="4"/>
      <c r="DW190" s="4"/>
    </row>
    <row r="191" spans="3:127" x14ac:dyDescent="0.2"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  <c r="BH191" s="4"/>
      <c r="BI191" s="4"/>
      <c r="BJ191" s="4"/>
      <c r="BK191" s="4"/>
      <c r="BL191" s="4"/>
      <c r="BM191" s="4"/>
      <c r="BN191" s="4"/>
      <c r="BO191" s="4"/>
      <c r="BP191" s="4"/>
      <c r="BQ191" s="4"/>
      <c r="BR191" s="4"/>
      <c r="BS191" s="4"/>
      <c r="BT191" s="4"/>
      <c r="BU191" s="4"/>
      <c r="BV191" s="4"/>
      <c r="BW191" s="4"/>
      <c r="BX191" s="4"/>
      <c r="BY191" s="4"/>
      <c r="BZ191" s="4"/>
      <c r="CA191" s="4"/>
      <c r="CB191" s="4"/>
      <c r="CC191" s="4"/>
      <c r="CD191" s="4"/>
      <c r="CE191" s="4"/>
      <c r="CF191" s="4"/>
      <c r="CG191" s="4"/>
      <c r="CH191" s="4"/>
      <c r="CI191" s="4"/>
      <c r="CJ191" s="4"/>
      <c r="CK191" s="4"/>
      <c r="CL191" s="4"/>
      <c r="CM191" s="4"/>
      <c r="CN191" s="4"/>
      <c r="CO191" s="4"/>
      <c r="CP191" s="4"/>
      <c r="CQ191" s="4"/>
      <c r="CR191" s="4"/>
      <c r="CS191" s="4"/>
      <c r="CT191" s="4"/>
      <c r="CU191" s="4"/>
      <c r="CV191" s="4"/>
      <c r="CW191" s="4"/>
      <c r="CX191" s="4"/>
      <c r="CY191" s="4"/>
      <c r="CZ191" s="4"/>
      <c r="DA191" s="4"/>
      <c r="DB191" s="4"/>
      <c r="DC191" s="4"/>
      <c r="DD191" s="4"/>
      <c r="DE191" s="4"/>
      <c r="DF191" s="4"/>
      <c r="DG191" s="4"/>
      <c r="DH191" s="4"/>
      <c r="DI191" s="4"/>
      <c r="DJ191" s="4"/>
      <c r="DK191" s="4"/>
      <c r="DL191" s="4"/>
      <c r="DM191" s="4"/>
      <c r="DN191" s="4"/>
      <c r="DO191" s="4"/>
      <c r="DP191" s="4"/>
      <c r="DQ191" s="4"/>
      <c r="DR191" s="4"/>
      <c r="DS191" s="4"/>
      <c r="DT191" s="4"/>
      <c r="DU191" s="4"/>
      <c r="DV191" s="4"/>
      <c r="DW191" s="4"/>
    </row>
    <row r="192" spans="3:127" x14ac:dyDescent="0.2"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  <c r="BH192" s="4"/>
      <c r="BI192" s="4"/>
      <c r="BJ192" s="4"/>
      <c r="BK192" s="4"/>
      <c r="BL192" s="4"/>
      <c r="BM192" s="4"/>
      <c r="BN192" s="4"/>
      <c r="BO192" s="4"/>
      <c r="BP192" s="4"/>
      <c r="BQ192" s="4"/>
      <c r="BR192" s="4"/>
      <c r="BS192" s="4"/>
      <c r="BT192" s="4"/>
      <c r="BU192" s="4"/>
      <c r="BV192" s="4"/>
      <c r="BW192" s="4"/>
      <c r="BX192" s="4"/>
      <c r="BY192" s="4"/>
      <c r="BZ192" s="4"/>
      <c r="CA192" s="4"/>
      <c r="CB192" s="4"/>
      <c r="CC192" s="4"/>
      <c r="CD192" s="4"/>
      <c r="CE192" s="4"/>
      <c r="CF192" s="4"/>
      <c r="CG192" s="4"/>
      <c r="CH192" s="4"/>
      <c r="CI192" s="4"/>
      <c r="CJ192" s="4"/>
      <c r="CK192" s="4"/>
      <c r="CL192" s="4"/>
      <c r="CM192" s="4"/>
      <c r="CN192" s="4"/>
      <c r="CO192" s="4"/>
      <c r="CP192" s="4"/>
      <c r="CQ192" s="4"/>
      <c r="CR192" s="4"/>
      <c r="CS192" s="4"/>
      <c r="CT192" s="4"/>
      <c r="CU192" s="4"/>
      <c r="CV192" s="4"/>
      <c r="CW192" s="4"/>
      <c r="CX192" s="4"/>
      <c r="CY192" s="4"/>
      <c r="CZ192" s="4"/>
      <c r="DA192" s="4"/>
      <c r="DB192" s="4"/>
      <c r="DC192" s="4"/>
      <c r="DD192" s="4"/>
      <c r="DE192" s="4"/>
      <c r="DF192" s="4"/>
      <c r="DG192" s="4"/>
      <c r="DH192" s="4"/>
      <c r="DI192" s="4"/>
      <c r="DJ192" s="4"/>
      <c r="DK192" s="4"/>
      <c r="DL192" s="4"/>
      <c r="DM192" s="4"/>
      <c r="DN192" s="4"/>
      <c r="DO192" s="4"/>
      <c r="DP192" s="4"/>
      <c r="DQ192" s="4"/>
      <c r="DR192" s="4"/>
      <c r="DS192" s="4"/>
      <c r="DT192" s="4"/>
      <c r="DU192" s="4"/>
      <c r="DV192" s="4"/>
      <c r="DW192" s="4"/>
    </row>
    <row r="193" spans="3:127" x14ac:dyDescent="0.2"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  <c r="BH193" s="4"/>
      <c r="BI193" s="4"/>
      <c r="BJ193" s="4"/>
      <c r="BK193" s="4"/>
      <c r="BL193" s="4"/>
      <c r="BM193" s="4"/>
      <c r="BN193" s="4"/>
      <c r="BO193" s="4"/>
      <c r="BP193" s="4"/>
      <c r="BQ193" s="4"/>
      <c r="BR193" s="4"/>
      <c r="BS193" s="4"/>
      <c r="BT193" s="4"/>
      <c r="BU193" s="4"/>
      <c r="BV193" s="4"/>
      <c r="BW193" s="4"/>
      <c r="BX193" s="4"/>
      <c r="BY193" s="4"/>
      <c r="BZ193" s="4"/>
      <c r="CA193" s="4"/>
      <c r="CB193" s="4"/>
      <c r="CC193" s="4"/>
      <c r="CD193" s="4"/>
      <c r="CE193" s="4"/>
      <c r="CF193" s="4"/>
      <c r="CG193" s="4"/>
      <c r="CH193" s="4"/>
      <c r="CI193" s="4"/>
      <c r="CJ193" s="4"/>
      <c r="CK193" s="4"/>
      <c r="CL193" s="4"/>
      <c r="CM193" s="4"/>
      <c r="CN193" s="4"/>
      <c r="CO193" s="4"/>
      <c r="CP193" s="4"/>
      <c r="CQ193" s="4"/>
      <c r="CR193" s="4"/>
      <c r="CS193" s="4"/>
      <c r="CT193" s="4"/>
      <c r="CU193" s="4"/>
      <c r="CV193" s="4"/>
      <c r="CW193" s="4"/>
      <c r="CX193" s="4"/>
      <c r="CY193" s="4"/>
      <c r="CZ193" s="4"/>
      <c r="DA193" s="4"/>
      <c r="DB193" s="4"/>
      <c r="DC193" s="4"/>
      <c r="DD193" s="4"/>
      <c r="DE193" s="4"/>
      <c r="DF193" s="4"/>
      <c r="DG193" s="4"/>
      <c r="DH193" s="4"/>
      <c r="DI193" s="4"/>
      <c r="DJ193" s="4"/>
      <c r="DK193" s="4"/>
      <c r="DL193" s="4"/>
      <c r="DM193" s="4"/>
      <c r="DN193" s="4"/>
      <c r="DO193" s="4"/>
      <c r="DP193" s="4"/>
      <c r="DQ193" s="4"/>
      <c r="DR193" s="4"/>
      <c r="DS193" s="4"/>
      <c r="DT193" s="4"/>
      <c r="DU193" s="4"/>
      <c r="DV193" s="4"/>
      <c r="DW193" s="4"/>
    </row>
    <row r="194" spans="3:127" x14ac:dyDescent="0.2"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  <c r="BI194" s="4"/>
      <c r="BJ194" s="4"/>
      <c r="BK194" s="4"/>
      <c r="BL194" s="4"/>
      <c r="BM194" s="4"/>
      <c r="BN194" s="4"/>
      <c r="BO194" s="4"/>
      <c r="BP194" s="4"/>
      <c r="BQ194" s="4"/>
      <c r="BR194" s="4"/>
      <c r="BS194" s="4"/>
      <c r="BT194" s="4"/>
      <c r="BU194" s="4"/>
      <c r="BV194" s="4"/>
      <c r="BW194" s="4"/>
      <c r="BX194" s="4"/>
      <c r="BY194" s="4"/>
      <c r="BZ194" s="4"/>
      <c r="CA194" s="4"/>
      <c r="CB194" s="4"/>
      <c r="CC194" s="4"/>
      <c r="CD194" s="4"/>
      <c r="CE194" s="4"/>
      <c r="CF194" s="4"/>
      <c r="CG194" s="4"/>
      <c r="CH194" s="4"/>
      <c r="CI194" s="4"/>
      <c r="CJ194" s="4"/>
      <c r="CK194" s="4"/>
      <c r="CL194" s="4"/>
      <c r="CM194" s="4"/>
      <c r="CN194" s="4"/>
      <c r="CO194" s="4"/>
      <c r="CP194" s="4"/>
      <c r="CQ194" s="4"/>
      <c r="CR194" s="4"/>
      <c r="CS194" s="4"/>
      <c r="CT194" s="4"/>
      <c r="CU194" s="4"/>
      <c r="CV194" s="4"/>
      <c r="CW194" s="4"/>
      <c r="CX194" s="4"/>
      <c r="CY194" s="4"/>
      <c r="CZ194" s="4"/>
      <c r="DA194" s="4"/>
      <c r="DB194" s="4"/>
      <c r="DC194" s="4"/>
      <c r="DD194" s="4"/>
      <c r="DE194" s="4"/>
      <c r="DF194" s="4"/>
      <c r="DG194" s="4"/>
      <c r="DH194" s="4"/>
      <c r="DI194" s="4"/>
      <c r="DJ194" s="4"/>
      <c r="DK194" s="4"/>
      <c r="DL194" s="4"/>
      <c r="DM194" s="4"/>
      <c r="DN194" s="4"/>
      <c r="DO194" s="4"/>
      <c r="DP194" s="4"/>
      <c r="DQ194" s="4"/>
      <c r="DR194" s="4"/>
      <c r="DS194" s="4"/>
      <c r="DT194" s="4"/>
      <c r="DU194" s="4"/>
      <c r="DV194" s="4"/>
      <c r="DW194" s="4"/>
    </row>
    <row r="195" spans="3:127" x14ac:dyDescent="0.2"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F195" s="4"/>
      <c r="BG195" s="4"/>
      <c r="BH195" s="4"/>
      <c r="BI195" s="4"/>
      <c r="BJ195" s="4"/>
      <c r="BK195" s="4"/>
      <c r="BL195" s="4"/>
      <c r="BM195" s="4"/>
      <c r="BN195" s="4"/>
      <c r="BO195" s="4"/>
      <c r="BP195" s="4"/>
      <c r="BQ195" s="4"/>
      <c r="BR195" s="4"/>
      <c r="BS195" s="4"/>
      <c r="BT195" s="4"/>
      <c r="BU195" s="4"/>
      <c r="BV195" s="4"/>
      <c r="BW195" s="4"/>
      <c r="BX195" s="4"/>
      <c r="BY195" s="4"/>
      <c r="BZ195" s="4"/>
      <c r="CA195" s="4"/>
      <c r="CB195" s="4"/>
      <c r="CC195" s="4"/>
      <c r="CD195" s="4"/>
      <c r="CE195" s="4"/>
      <c r="CF195" s="4"/>
      <c r="CG195" s="4"/>
      <c r="CH195" s="4"/>
      <c r="CI195" s="4"/>
      <c r="CJ195" s="4"/>
      <c r="CK195" s="4"/>
      <c r="CL195" s="4"/>
      <c r="CM195" s="4"/>
      <c r="CN195" s="4"/>
      <c r="CO195" s="4"/>
      <c r="CP195" s="4"/>
      <c r="CQ195" s="4"/>
      <c r="CR195" s="4"/>
      <c r="CS195" s="4"/>
      <c r="CT195" s="4"/>
      <c r="CU195" s="4"/>
      <c r="CV195" s="4"/>
      <c r="CW195" s="4"/>
      <c r="CX195" s="4"/>
      <c r="CY195" s="4"/>
      <c r="CZ195" s="4"/>
      <c r="DA195" s="4"/>
      <c r="DB195" s="4"/>
      <c r="DC195" s="4"/>
      <c r="DD195" s="4"/>
      <c r="DE195" s="4"/>
      <c r="DF195" s="4"/>
      <c r="DG195" s="4"/>
      <c r="DH195" s="4"/>
      <c r="DI195" s="4"/>
      <c r="DJ195" s="4"/>
      <c r="DK195" s="4"/>
      <c r="DL195" s="4"/>
      <c r="DM195" s="4"/>
      <c r="DN195" s="4"/>
      <c r="DO195" s="4"/>
      <c r="DP195" s="4"/>
      <c r="DQ195" s="4"/>
      <c r="DR195" s="4"/>
      <c r="DS195" s="4"/>
      <c r="DT195" s="4"/>
      <c r="DU195" s="4"/>
      <c r="DV195" s="4"/>
      <c r="DW195" s="4"/>
    </row>
    <row r="196" spans="3:127" x14ac:dyDescent="0.2"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  <c r="BH196" s="4"/>
      <c r="BI196" s="4"/>
      <c r="BJ196" s="4"/>
      <c r="BK196" s="4"/>
      <c r="BL196" s="4"/>
      <c r="BM196" s="4"/>
      <c r="BN196" s="4"/>
      <c r="BO196" s="4"/>
      <c r="BP196" s="4"/>
      <c r="BQ196" s="4"/>
      <c r="BR196" s="4"/>
      <c r="BS196" s="4"/>
      <c r="BT196" s="4"/>
      <c r="BU196" s="4"/>
      <c r="BV196" s="4"/>
      <c r="BW196" s="4"/>
      <c r="BX196" s="4"/>
      <c r="BY196" s="4"/>
      <c r="BZ196" s="4"/>
      <c r="CA196" s="4"/>
      <c r="CB196" s="4"/>
      <c r="CC196" s="4"/>
      <c r="CD196" s="4"/>
      <c r="CE196" s="4"/>
      <c r="CF196" s="4"/>
      <c r="CG196" s="4"/>
      <c r="CH196" s="4"/>
      <c r="CI196" s="4"/>
      <c r="CJ196" s="4"/>
      <c r="CK196" s="4"/>
      <c r="CL196" s="4"/>
      <c r="CM196" s="4"/>
      <c r="CN196" s="4"/>
      <c r="CO196" s="4"/>
      <c r="CP196" s="4"/>
      <c r="CQ196" s="4"/>
      <c r="CR196" s="4"/>
      <c r="CS196" s="4"/>
      <c r="CT196" s="4"/>
      <c r="CU196" s="4"/>
      <c r="CV196" s="4"/>
      <c r="CW196" s="4"/>
      <c r="CX196" s="4"/>
      <c r="CY196" s="4"/>
      <c r="CZ196" s="4"/>
      <c r="DA196" s="4"/>
      <c r="DB196" s="4"/>
      <c r="DC196" s="4"/>
      <c r="DD196" s="4"/>
      <c r="DE196" s="4"/>
      <c r="DF196" s="4"/>
      <c r="DG196" s="4"/>
      <c r="DH196" s="4"/>
      <c r="DI196" s="4"/>
      <c r="DJ196" s="4"/>
      <c r="DK196" s="4"/>
      <c r="DL196" s="4"/>
      <c r="DM196" s="4"/>
      <c r="DN196" s="4"/>
      <c r="DO196" s="4"/>
      <c r="DP196" s="4"/>
      <c r="DQ196" s="4"/>
      <c r="DR196" s="4"/>
      <c r="DS196" s="4"/>
      <c r="DT196" s="4"/>
      <c r="DU196" s="4"/>
      <c r="DV196" s="4"/>
      <c r="DW196" s="4"/>
    </row>
    <row r="197" spans="3:127" x14ac:dyDescent="0.2"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  <c r="BH197" s="4"/>
      <c r="BI197" s="4"/>
      <c r="BJ197" s="4"/>
      <c r="BK197" s="4"/>
      <c r="BL197" s="4"/>
      <c r="BM197" s="4"/>
      <c r="BN197" s="4"/>
      <c r="BO197" s="4"/>
      <c r="BP197" s="4"/>
      <c r="BQ197" s="4"/>
      <c r="BR197" s="4"/>
      <c r="BS197" s="4"/>
      <c r="BT197" s="4"/>
      <c r="BU197" s="4"/>
      <c r="BV197" s="4"/>
      <c r="BW197" s="4"/>
      <c r="BX197" s="4"/>
      <c r="BY197" s="4"/>
      <c r="BZ197" s="4"/>
      <c r="CA197" s="4"/>
      <c r="CB197" s="4"/>
      <c r="CC197" s="4"/>
      <c r="CD197" s="4"/>
      <c r="CE197" s="4"/>
      <c r="CF197" s="4"/>
      <c r="CG197" s="4"/>
      <c r="CH197" s="4"/>
      <c r="CI197" s="4"/>
      <c r="CJ197" s="4"/>
      <c r="CK197" s="4"/>
      <c r="CL197" s="4"/>
      <c r="CM197" s="4"/>
      <c r="CN197" s="4"/>
      <c r="CO197" s="4"/>
      <c r="CP197" s="4"/>
      <c r="CQ197" s="4"/>
      <c r="CR197" s="4"/>
      <c r="CS197" s="4"/>
      <c r="CT197" s="4"/>
      <c r="CU197" s="4"/>
      <c r="CV197" s="4"/>
      <c r="CW197" s="4"/>
      <c r="CX197" s="4"/>
      <c r="CY197" s="4"/>
      <c r="CZ197" s="4"/>
      <c r="DA197" s="4"/>
      <c r="DB197" s="4"/>
      <c r="DC197" s="4"/>
      <c r="DD197" s="4"/>
      <c r="DE197" s="4"/>
      <c r="DF197" s="4"/>
      <c r="DG197" s="4"/>
      <c r="DH197" s="4"/>
      <c r="DI197" s="4"/>
      <c r="DJ197" s="4"/>
      <c r="DK197" s="4"/>
      <c r="DL197" s="4"/>
      <c r="DM197" s="4"/>
      <c r="DN197" s="4"/>
      <c r="DO197" s="4"/>
      <c r="DP197" s="4"/>
      <c r="DQ197" s="4"/>
      <c r="DR197" s="4"/>
      <c r="DS197" s="4"/>
      <c r="DT197" s="4"/>
      <c r="DU197" s="4"/>
      <c r="DV197" s="4"/>
      <c r="DW197" s="4"/>
    </row>
    <row r="198" spans="3:127" x14ac:dyDescent="0.2"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  <c r="BH198" s="4"/>
      <c r="BI198" s="4"/>
      <c r="BJ198" s="4"/>
      <c r="BK198" s="4"/>
      <c r="BL198" s="4"/>
      <c r="BM198" s="4"/>
      <c r="BN198" s="4"/>
      <c r="BO198" s="4"/>
      <c r="BP198" s="4"/>
      <c r="BQ198" s="4"/>
      <c r="BR198" s="4"/>
      <c r="BS198" s="4"/>
      <c r="BT198" s="4"/>
      <c r="BU198" s="4"/>
      <c r="BV198" s="4"/>
      <c r="BW198" s="4"/>
      <c r="BX198" s="4"/>
      <c r="BY198" s="4"/>
      <c r="BZ198" s="4"/>
      <c r="CA198" s="4"/>
      <c r="CB198" s="4"/>
      <c r="CC198" s="4"/>
      <c r="CD198" s="4"/>
      <c r="CE198" s="4"/>
      <c r="CF198" s="4"/>
      <c r="CG198" s="4"/>
      <c r="CH198" s="4"/>
      <c r="CI198" s="4"/>
      <c r="CJ198" s="4"/>
      <c r="CK198" s="4"/>
      <c r="CL198" s="4"/>
      <c r="CM198" s="4"/>
      <c r="CN198" s="4"/>
      <c r="CO198" s="4"/>
      <c r="CP198" s="4"/>
      <c r="CQ198" s="4"/>
      <c r="CR198" s="4"/>
      <c r="CS198" s="4"/>
      <c r="CT198" s="4"/>
      <c r="CU198" s="4"/>
      <c r="CV198" s="4"/>
      <c r="CW198" s="4"/>
      <c r="CX198" s="4"/>
      <c r="CY198" s="4"/>
      <c r="CZ198" s="4"/>
      <c r="DA198" s="4"/>
      <c r="DB198" s="4"/>
      <c r="DC198" s="4"/>
      <c r="DD198" s="4"/>
      <c r="DE198" s="4"/>
      <c r="DF198" s="4"/>
      <c r="DG198" s="4"/>
      <c r="DH198" s="4"/>
      <c r="DI198" s="4"/>
      <c r="DJ198" s="4"/>
      <c r="DK198" s="4"/>
      <c r="DL198" s="4"/>
      <c r="DM198" s="4"/>
      <c r="DN198" s="4"/>
      <c r="DO198" s="4"/>
      <c r="DP198" s="4"/>
      <c r="DQ198" s="4"/>
      <c r="DR198" s="4"/>
      <c r="DS198" s="4"/>
      <c r="DT198" s="4"/>
      <c r="DU198" s="4"/>
      <c r="DV198" s="4"/>
      <c r="DW198" s="4"/>
    </row>
    <row r="199" spans="3:127" x14ac:dyDescent="0.2"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  <c r="BH199" s="4"/>
      <c r="BI199" s="4"/>
      <c r="BJ199" s="4"/>
      <c r="BK199" s="4"/>
      <c r="BL199" s="4"/>
      <c r="BM199" s="4"/>
      <c r="BN199" s="4"/>
      <c r="BO199" s="4"/>
      <c r="BP199" s="4"/>
      <c r="BQ199" s="4"/>
      <c r="BR199" s="4"/>
      <c r="BS199" s="4"/>
      <c r="BT199" s="4"/>
      <c r="BU199" s="4"/>
      <c r="BV199" s="4"/>
      <c r="BW199" s="4"/>
      <c r="BX199" s="4"/>
      <c r="BY199" s="4"/>
      <c r="BZ199" s="4"/>
      <c r="CA199" s="4"/>
      <c r="CB199" s="4"/>
      <c r="CC199" s="4"/>
      <c r="CD199" s="4"/>
      <c r="CE199" s="4"/>
      <c r="CF199" s="4"/>
      <c r="CG199" s="4"/>
      <c r="CH199" s="4"/>
      <c r="CI199" s="4"/>
      <c r="CJ199" s="4"/>
      <c r="CK199" s="4"/>
      <c r="CL199" s="4"/>
      <c r="CM199" s="4"/>
      <c r="CN199" s="4"/>
      <c r="CO199" s="4"/>
      <c r="CP199" s="4"/>
      <c r="CQ199" s="4"/>
      <c r="CR199" s="4"/>
      <c r="CS199" s="4"/>
      <c r="CT199" s="4"/>
      <c r="CU199" s="4"/>
      <c r="CV199" s="4"/>
      <c r="CW199" s="4"/>
      <c r="CX199" s="4"/>
      <c r="CY199" s="4"/>
      <c r="CZ199" s="4"/>
      <c r="DA199" s="4"/>
      <c r="DB199" s="4"/>
      <c r="DC199" s="4"/>
      <c r="DD199" s="4"/>
      <c r="DE199" s="4"/>
      <c r="DF199" s="4"/>
      <c r="DG199" s="4"/>
      <c r="DH199" s="4"/>
      <c r="DI199" s="4"/>
      <c r="DJ199" s="4"/>
      <c r="DK199" s="4"/>
      <c r="DL199" s="4"/>
      <c r="DM199" s="4"/>
      <c r="DN199" s="4"/>
      <c r="DO199" s="4"/>
      <c r="DP199" s="4"/>
      <c r="DQ199" s="4"/>
      <c r="DR199" s="4"/>
      <c r="DS199" s="4"/>
      <c r="DT199" s="4"/>
      <c r="DU199" s="4"/>
      <c r="DV199" s="4"/>
      <c r="DW199" s="4"/>
    </row>
    <row r="200" spans="3:127" x14ac:dyDescent="0.2"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  <c r="BH200" s="4"/>
      <c r="BI200" s="4"/>
      <c r="BJ200" s="4"/>
      <c r="BK200" s="4"/>
      <c r="BL200" s="4"/>
      <c r="BM200" s="4"/>
      <c r="BN200" s="4"/>
      <c r="BO200" s="4"/>
      <c r="BP200" s="4"/>
      <c r="BQ200" s="4"/>
      <c r="BR200" s="4"/>
      <c r="BS200" s="4"/>
      <c r="BT200" s="4"/>
      <c r="BU200" s="4"/>
      <c r="BV200" s="4"/>
      <c r="BW200" s="4"/>
      <c r="BX200" s="4"/>
      <c r="BY200" s="4"/>
      <c r="BZ200" s="4"/>
      <c r="CA200" s="4"/>
      <c r="CB200" s="4"/>
      <c r="CC200" s="4"/>
      <c r="CD200" s="4"/>
      <c r="CE200" s="4"/>
      <c r="CF200" s="4"/>
      <c r="CG200" s="4"/>
      <c r="CH200" s="4"/>
      <c r="CI200" s="4"/>
      <c r="CJ200" s="4"/>
      <c r="CK200" s="4"/>
      <c r="CL200" s="4"/>
      <c r="CM200" s="4"/>
      <c r="CN200" s="4"/>
      <c r="CO200" s="4"/>
      <c r="CP200" s="4"/>
      <c r="CQ200" s="4"/>
      <c r="CR200" s="4"/>
      <c r="CS200" s="4"/>
      <c r="CT200" s="4"/>
      <c r="CU200" s="4"/>
      <c r="CV200" s="4"/>
      <c r="CW200" s="4"/>
      <c r="CX200" s="4"/>
      <c r="CY200" s="4"/>
      <c r="CZ200" s="4"/>
      <c r="DA200" s="4"/>
      <c r="DB200" s="4"/>
      <c r="DC200" s="4"/>
      <c r="DD200" s="4"/>
      <c r="DE200" s="4"/>
      <c r="DF200" s="4"/>
      <c r="DG200" s="4"/>
      <c r="DH200" s="4"/>
      <c r="DI200" s="4"/>
      <c r="DJ200" s="4"/>
      <c r="DK200" s="4"/>
      <c r="DL200" s="4"/>
      <c r="DM200" s="4"/>
      <c r="DN200" s="4"/>
      <c r="DO200" s="4"/>
      <c r="DP200" s="4"/>
      <c r="DQ200" s="4"/>
      <c r="DR200" s="4"/>
      <c r="DS200" s="4"/>
      <c r="DT200" s="4"/>
      <c r="DU200" s="4"/>
      <c r="DV200" s="4"/>
      <c r="DW200" s="4"/>
    </row>
    <row r="201" spans="3:127" x14ac:dyDescent="0.2"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/>
      <c r="BF201" s="4"/>
      <c r="BG201" s="4"/>
      <c r="BH201" s="4"/>
      <c r="BI201" s="4"/>
      <c r="BJ201" s="4"/>
      <c r="BK201" s="4"/>
      <c r="BL201" s="4"/>
      <c r="BM201" s="4"/>
      <c r="BN201" s="4"/>
      <c r="BO201" s="4"/>
      <c r="BP201" s="4"/>
      <c r="BQ201" s="4"/>
      <c r="BR201" s="4"/>
      <c r="BS201" s="4"/>
      <c r="BT201" s="4"/>
      <c r="BU201" s="4"/>
      <c r="BV201" s="4"/>
      <c r="BW201" s="4"/>
      <c r="BX201" s="4"/>
      <c r="BY201" s="4"/>
      <c r="BZ201" s="4"/>
      <c r="CA201" s="4"/>
      <c r="CB201" s="4"/>
      <c r="CC201" s="4"/>
      <c r="CD201" s="4"/>
      <c r="CE201" s="4"/>
      <c r="CF201" s="4"/>
      <c r="CG201" s="4"/>
      <c r="CH201" s="4"/>
      <c r="CI201" s="4"/>
      <c r="CJ201" s="4"/>
      <c r="CK201" s="4"/>
      <c r="CL201" s="4"/>
      <c r="CM201" s="4"/>
      <c r="CN201" s="4"/>
      <c r="CO201" s="4"/>
      <c r="CP201" s="4"/>
      <c r="CQ201" s="4"/>
      <c r="CR201" s="4"/>
      <c r="CS201" s="4"/>
      <c r="CT201" s="4"/>
      <c r="CU201" s="4"/>
      <c r="CV201" s="4"/>
      <c r="CW201" s="4"/>
      <c r="CX201" s="4"/>
      <c r="CY201" s="4"/>
      <c r="CZ201" s="4"/>
      <c r="DA201" s="4"/>
      <c r="DB201" s="4"/>
      <c r="DC201" s="4"/>
      <c r="DD201" s="4"/>
      <c r="DE201" s="4"/>
      <c r="DF201" s="4"/>
      <c r="DG201" s="4"/>
      <c r="DH201" s="4"/>
      <c r="DI201" s="4"/>
      <c r="DJ201" s="4"/>
      <c r="DK201" s="4"/>
      <c r="DL201" s="4"/>
      <c r="DM201" s="4"/>
      <c r="DN201" s="4"/>
      <c r="DO201" s="4"/>
      <c r="DP201" s="4"/>
      <c r="DQ201" s="4"/>
      <c r="DR201" s="4"/>
      <c r="DS201" s="4"/>
      <c r="DT201" s="4"/>
      <c r="DU201" s="4"/>
      <c r="DV201" s="4"/>
      <c r="DW201" s="4"/>
    </row>
    <row r="202" spans="3:127" x14ac:dyDescent="0.2"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4"/>
      <c r="BI202" s="4"/>
      <c r="BJ202" s="4"/>
      <c r="BK202" s="4"/>
      <c r="BL202" s="4"/>
      <c r="BM202" s="4"/>
      <c r="BN202" s="4"/>
      <c r="BO202" s="4"/>
      <c r="BP202" s="4"/>
      <c r="BQ202" s="4"/>
      <c r="BR202" s="4"/>
      <c r="BS202" s="4"/>
      <c r="BT202" s="4"/>
      <c r="BU202" s="4"/>
      <c r="BV202" s="4"/>
      <c r="BW202" s="4"/>
      <c r="BX202" s="4"/>
      <c r="BY202" s="4"/>
      <c r="BZ202" s="4"/>
      <c r="CA202" s="4"/>
      <c r="CB202" s="4"/>
      <c r="CC202" s="4"/>
      <c r="CD202" s="4"/>
      <c r="CE202" s="4"/>
      <c r="CF202" s="4"/>
      <c r="CG202" s="4"/>
      <c r="CH202" s="4"/>
      <c r="CI202" s="4"/>
      <c r="CJ202" s="4"/>
      <c r="CK202" s="4"/>
      <c r="CL202" s="4"/>
      <c r="CM202" s="4"/>
      <c r="CN202" s="4"/>
      <c r="CO202" s="4"/>
      <c r="CP202" s="4"/>
      <c r="CQ202" s="4"/>
      <c r="CR202" s="4"/>
      <c r="CS202" s="4"/>
      <c r="CT202" s="4"/>
      <c r="CU202" s="4"/>
      <c r="CV202" s="4"/>
      <c r="CW202" s="4"/>
      <c r="CX202" s="4"/>
      <c r="CY202" s="4"/>
      <c r="CZ202" s="4"/>
      <c r="DA202" s="4"/>
      <c r="DB202" s="4"/>
      <c r="DC202" s="4"/>
      <c r="DD202" s="4"/>
      <c r="DE202" s="4"/>
      <c r="DF202" s="4"/>
      <c r="DG202" s="4"/>
      <c r="DH202" s="4"/>
      <c r="DI202" s="4"/>
      <c r="DJ202" s="4"/>
      <c r="DK202" s="4"/>
      <c r="DL202" s="4"/>
      <c r="DM202" s="4"/>
      <c r="DN202" s="4"/>
      <c r="DO202" s="4"/>
      <c r="DP202" s="4"/>
      <c r="DQ202" s="4"/>
      <c r="DR202" s="4"/>
      <c r="DS202" s="4"/>
      <c r="DT202" s="4"/>
      <c r="DU202" s="4"/>
      <c r="DV202" s="4"/>
      <c r="DW202" s="4"/>
    </row>
    <row r="203" spans="3:127" x14ac:dyDescent="0.2"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  <c r="BH203" s="4"/>
      <c r="BI203" s="4"/>
      <c r="BJ203" s="4"/>
      <c r="BK203" s="4"/>
      <c r="BL203" s="4"/>
      <c r="BM203" s="4"/>
      <c r="BN203" s="4"/>
      <c r="BO203" s="4"/>
      <c r="BP203" s="4"/>
      <c r="BQ203" s="4"/>
      <c r="BR203" s="4"/>
      <c r="BS203" s="4"/>
      <c r="BT203" s="4"/>
      <c r="BU203" s="4"/>
      <c r="BV203" s="4"/>
      <c r="BW203" s="4"/>
      <c r="BX203" s="4"/>
      <c r="BY203" s="4"/>
      <c r="BZ203" s="4"/>
      <c r="CA203" s="4"/>
      <c r="CB203" s="4"/>
      <c r="CC203" s="4"/>
      <c r="CD203" s="4"/>
      <c r="CE203" s="4"/>
      <c r="CF203" s="4"/>
      <c r="CG203" s="4"/>
      <c r="CH203" s="4"/>
      <c r="CI203" s="4"/>
      <c r="CJ203" s="4"/>
      <c r="CK203" s="4"/>
      <c r="CL203" s="4"/>
      <c r="CM203" s="4"/>
      <c r="CN203" s="4"/>
      <c r="CO203" s="4"/>
      <c r="CP203" s="4"/>
      <c r="CQ203" s="4"/>
      <c r="CR203" s="4"/>
      <c r="CS203" s="4"/>
      <c r="CT203" s="4"/>
      <c r="CU203" s="4"/>
      <c r="CV203" s="4"/>
      <c r="CW203" s="4"/>
      <c r="CX203" s="4"/>
      <c r="CY203" s="4"/>
      <c r="CZ203" s="4"/>
      <c r="DA203" s="4"/>
      <c r="DB203" s="4"/>
      <c r="DC203" s="4"/>
      <c r="DD203" s="4"/>
      <c r="DE203" s="4"/>
      <c r="DF203" s="4"/>
      <c r="DG203" s="4"/>
      <c r="DH203" s="4"/>
      <c r="DI203" s="4"/>
      <c r="DJ203" s="4"/>
      <c r="DK203" s="4"/>
      <c r="DL203" s="4"/>
      <c r="DM203" s="4"/>
      <c r="DN203" s="4"/>
      <c r="DO203" s="4"/>
      <c r="DP203" s="4"/>
      <c r="DQ203" s="4"/>
      <c r="DR203" s="4"/>
      <c r="DS203" s="4"/>
      <c r="DT203" s="4"/>
      <c r="DU203" s="4"/>
      <c r="DV203" s="4"/>
      <c r="DW203" s="4"/>
    </row>
    <row r="204" spans="3:127" x14ac:dyDescent="0.2"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  <c r="BH204" s="4"/>
      <c r="BI204" s="4"/>
      <c r="BJ204" s="4"/>
      <c r="BK204" s="4"/>
      <c r="BL204" s="4"/>
      <c r="BM204" s="4"/>
      <c r="BN204" s="4"/>
      <c r="BO204" s="4"/>
      <c r="BP204" s="4"/>
      <c r="BQ204" s="4"/>
      <c r="BR204" s="4"/>
      <c r="BS204" s="4"/>
      <c r="BT204" s="4"/>
      <c r="BU204" s="4"/>
      <c r="BV204" s="4"/>
      <c r="BW204" s="4"/>
      <c r="BX204" s="4"/>
      <c r="BY204" s="4"/>
      <c r="BZ204" s="4"/>
      <c r="CA204" s="4"/>
      <c r="CB204" s="4"/>
      <c r="CC204" s="4"/>
      <c r="CD204" s="4"/>
      <c r="CE204" s="4"/>
      <c r="CF204" s="4"/>
      <c r="CG204" s="4"/>
      <c r="CH204" s="4"/>
      <c r="CI204" s="4"/>
      <c r="CJ204" s="4"/>
      <c r="CK204" s="4"/>
      <c r="CL204" s="4"/>
      <c r="CM204" s="4"/>
      <c r="CN204" s="4"/>
      <c r="CO204" s="4"/>
      <c r="CP204" s="4"/>
      <c r="CQ204" s="4"/>
      <c r="CR204" s="4"/>
      <c r="CS204" s="4"/>
      <c r="CT204" s="4"/>
      <c r="CU204" s="4"/>
      <c r="CV204" s="4"/>
      <c r="CW204" s="4"/>
      <c r="CX204" s="4"/>
      <c r="CY204" s="4"/>
      <c r="CZ204" s="4"/>
      <c r="DA204" s="4"/>
      <c r="DB204" s="4"/>
      <c r="DC204" s="4"/>
      <c r="DD204" s="4"/>
      <c r="DE204" s="4"/>
      <c r="DF204" s="4"/>
      <c r="DG204" s="4"/>
      <c r="DH204" s="4"/>
      <c r="DI204" s="4"/>
      <c r="DJ204" s="4"/>
      <c r="DK204" s="4"/>
      <c r="DL204" s="4"/>
      <c r="DM204" s="4"/>
      <c r="DN204" s="4"/>
      <c r="DO204" s="4"/>
      <c r="DP204" s="4"/>
      <c r="DQ204" s="4"/>
      <c r="DR204" s="4"/>
      <c r="DS204" s="4"/>
      <c r="DT204" s="4"/>
      <c r="DU204" s="4"/>
      <c r="DV204" s="4"/>
      <c r="DW204" s="4"/>
    </row>
    <row r="205" spans="3:127" x14ac:dyDescent="0.2"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  <c r="BH205" s="4"/>
      <c r="BI205" s="4"/>
      <c r="BJ205" s="4"/>
      <c r="BK205" s="4"/>
      <c r="BL205" s="4"/>
      <c r="BM205" s="4"/>
      <c r="BN205" s="4"/>
      <c r="BO205" s="4"/>
      <c r="BP205" s="4"/>
      <c r="BQ205" s="4"/>
      <c r="BR205" s="4"/>
      <c r="BS205" s="4"/>
      <c r="BT205" s="4"/>
      <c r="BU205" s="4"/>
      <c r="BV205" s="4"/>
      <c r="BW205" s="4"/>
      <c r="BX205" s="4"/>
      <c r="BY205" s="4"/>
      <c r="BZ205" s="4"/>
      <c r="CA205" s="4"/>
      <c r="CB205" s="4"/>
      <c r="CC205" s="4"/>
      <c r="CD205" s="4"/>
      <c r="CE205" s="4"/>
      <c r="CF205" s="4"/>
      <c r="CG205" s="4"/>
      <c r="CH205" s="4"/>
      <c r="CI205" s="4"/>
      <c r="CJ205" s="4"/>
      <c r="CK205" s="4"/>
      <c r="CL205" s="4"/>
      <c r="CM205" s="4"/>
      <c r="CN205" s="4"/>
      <c r="CO205" s="4"/>
      <c r="CP205" s="4"/>
      <c r="CQ205" s="4"/>
      <c r="CR205" s="4"/>
      <c r="CS205" s="4"/>
      <c r="CT205" s="4"/>
      <c r="CU205" s="4"/>
      <c r="CV205" s="4"/>
      <c r="CW205" s="4"/>
      <c r="CX205" s="4"/>
      <c r="CY205" s="4"/>
      <c r="CZ205" s="4"/>
      <c r="DA205" s="4"/>
      <c r="DB205" s="4"/>
      <c r="DC205" s="4"/>
      <c r="DD205" s="4"/>
      <c r="DE205" s="4"/>
      <c r="DF205" s="4"/>
      <c r="DG205" s="4"/>
      <c r="DH205" s="4"/>
      <c r="DI205" s="4"/>
      <c r="DJ205" s="4"/>
      <c r="DK205" s="4"/>
      <c r="DL205" s="4"/>
      <c r="DM205" s="4"/>
      <c r="DN205" s="4"/>
      <c r="DO205" s="4"/>
      <c r="DP205" s="4"/>
      <c r="DQ205" s="4"/>
      <c r="DR205" s="4"/>
      <c r="DS205" s="4"/>
      <c r="DT205" s="4"/>
      <c r="DU205" s="4"/>
      <c r="DV205" s="4"/>
      <c r="DW205" s="4"/>
    </row>
    <row r="206" spans="3:127" x14ac:dyDescent="0.2"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  <c r="BH206" s="4"/>
      <c r="BI206" s="4"/>
      <c r="BJ206" s="4"/>
      <c r="BK206" s="4"/>
      <c r="BL206" s="4"/>
      <c r="BM206" s="4"/>
      <c r="BN206" s="4"/>
      <c r="BO206" s="4"/>
      <c r="BP206" s="4"/>
      <c r="BQ206" s="4"/>
      <c r="BR206" s="4"/>
      <c r="BS206" s="4"/>
      <c r="BT206" s="4"/>
      <c r="BU206" s="4"/>
      <c r="BV206" s="4"/>
      <c r="BW206" s="4"/>
      <c r="BX206" s="4"/>
      <c r="BY206" s="4"/>
      <c r="BZ206" s="4"/>
      <c r="CA206" s="4"/>
      <c r="CB206" s="4"/>
      <c r="CC206" s="4"/>
      <c r="CD206" s="4"/>
      <c r="CE206" s="4"/>
      <c r="CF206" s="4"/>
      <c r="CG206" s="4"/>
      <c r="CH206" s="4"/>
      <c r="CI206" s="4"/>
      <c r="CJ206" s="4"/>
      <c r="CK206" s="4"/>
      <c r="CL206" s="4"/>
      <c r="CM206" s="4"/>
      <c r="CN206" s="4"/>
      <c r="CO206" s="4"/>
      <c r="CP206" s="4"/>
      <c r="CQ206" s="4"/>
      <c r="CR206" s="4"/>
      <c r="CS206" s="4"/>
      <c r="CT206" s="4"/>
      <c r="CU206" s="4"/>
      <c r="CV206" s="4"/>
      <c r="CW206" s="4"/>
      <c r="CX206" s="4"/>
      <c r="CY206" s="4"/>
      <c r="CZ206" s="4"/>
      <c r="DA206" s="4"/>
      <c r="DB206" s="4"/>
      <c r="DC206" s="4"/>
      <c r="DD206" s="4"/>
      <c r="DE206" s="4"/>
      <c r="DF206" s="4"/>
      <c r="DG206" s="4"/>
      <c r="DH206" s="4"/>
      <c r="DI206" s="4"/>
      <c r="DJ206" s="4"/>
      <c r="DK206" s="4"/>
      <c r="DL206" s="4"/>
      <c r="DM206" s="4"/>
      <c r="DN206" s="4"/>
      <c r="DO206" s="4"/>
      <c r="DP206" s="4"/>
      <c r="DQ206" s="4"/>
      <c r="DR206" s="4"/>
      <c r="DS206" s="4"/>
      <c r="DT206" s="4"/>
      <c r="DU206" s="4"/>
      <c r="DV206" s="4"/>
      <c r="DW206" s="4"/>
    </row>
    <row r="207" spans="3:127" x14ac:dyDescent="0.2"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4"/>
      <c r="BF207" s="4"/>
      <c r="BG207" s="4"/>
      <c r="BH207" s="4"/>
      <c r="BI207" s="4"/>
      <c r="BJ207" s="4"/>
      <c r="BK207" s="4"/>
      <c r="BL207" s="4"/>
      <c r="BM207" s="4"/>
      <c r="BN207" s="4"/>
      <c r="BO207" s="4"/>
      <c r="BP207" s="4"/>
      <c r="BQ207" s="4"/>
      <c r="BR207" s="4"/>
      <c r="BS207" s="4"/>
      <c r="BT207" s="4"/>
      <c r="BU207" s="4"/>
      <c r="BV207" s="4"/>
      <c r="BW207" s="4"/>
      <c r="BX207" s="4"/>
      <c r="BY207" s="4"/>
      <c r="BZ207" s="4"/>
      <c r="CA207" s="4"/>
      <c r="CB207" s="4"/>
      <c r="CC207" s="4"/>
      <c r="CD207" s="4"/>
      <c r="CE207" s="4"/>
      <c r="CF207" s="4"/>
      <c r="CG207" s="4"/>
      <c r="CH207" s="4"/>
      <c r="CI207" s="4"/>
      <c r="CJ207" s="4"/>
      <c r="CK207" s="4"/>
      <c r="CL207" s="4"/>
      <c r="CM207" s="4"/>
      <c r="CN207" s="4"/>
      <c r="CO207" s="4"/>
      <c r="CP207" s="4"/>
      <c r="CQ207" s="4"/>
      <c r="CR207" s="4"/>
      <c r="CS207" s="4"/>
      <c r="CT207" s="4"/>
      <c r="CU207" s="4"/>
      <c r="CV207" s="4"/>
      <c r="CW207" s="4"/>
      <c r="CX207" s="4"/>
      <c r="CY207" s="4"/>
      <c r="CZ207" s="4"/>
      <c r="DA207" s="4"/>
      <c r="DB207" s="4"/>
      <c r="DC207" s="4"/>
      <c r="DD207" s="4"/>
      <c r="DE207" s="4"/>
      <c r="DF207" s="4"/>
      <c r="DG207" s="4"/>
      <c r="DH207" s="4"/>
      <c r="DI207" s="4"/>
      <c r="DJ207" s="4"/>
      <c r="DK207" s="4"/>
      <c r="DL207" s="4"/>
      <c r="DM207" s="4"/>
      <c r="DN207" s="4"/>
      <c r="DO207" s="4"/>
      <c r="DP207" s="4"/>
      <c r="DQ207" s="4"/>
      <c r="DR207" s="4"/>
      <c r="DS207" s="4"/>
      <c r="DT207" s="4"/>
      <c r="DU207" s="4"/>
      <c r="DV207" s="4"/>
      <c r="DW207" s="4"/>
    </row>
    <row r="208" spans="3:127" x14ac:dyDescent="0.2"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F208" s="4"/>
      <c r="BG208" s="4"/>
      <c r="BH208" s="4"/>
      <c r="BI208" s="4"/>
      <c r="BJ208" s="4"/>
      <c r="BK208" s="4"/>
      <c r="BL208" s="4"/>
      <c r="BM208" s="4"/>
      <c r="BN208" s="4"/>
      <c r="BO208" s="4"/>
      <c r="BP208" s="4"/>
      <c r="BQ208" s="4"/>
      <c r="BR208" s="4"/>
      <c r="BS208" s="4"/>
      <c r="BT208" s="4"/>
      <c r="BU208" s="4"/>
      <c r="BV208" s="4"/>
      <c r="BW208" s="4"/>
      <c r="BX208" s="4"/>
      <c r="BY208" s="4"/>
      <c r="BZ208" s="4"/>
      <c r="CA208" s="4"/>
      <c r="CB208" s="4"/>
      <c r="CC208" s="4"/>
      <c r="CD208" s="4"/>
      <c r="CE208" s="4"/>
      <c r="CF208" s="4"/>
      <c r="CG208" s="4"/>
      <c r="CH208" s="4"/>
      <c r="CI208" s="4"/>
      <c r="CJ208" s="4"/>
      <c r="CK208" s="4"/>
      <c r="CL208" s="4"/>
      <c r="CM208" s="4"/>
      <c r="CN208" s="4"/>
      <c r="CO208" s="4"/>
      <c r="CP208" s="4"/>
      <c r="CQ208" s="4"/>
      <c r="CR208" s="4"/>
      <c r="CS208" s="4"/>
      <c r="CT208" s="4"/>
      <c r="CU208" s="4"/>
      <c r="CV208" s="4"/>
      <c r="CW208" s="4"/>
      <c r="CX208" s="4"/>
      <c r="CY208" s="4"/>
      <c r="CZ208" s="4"/>
      <c r="DA208" s="4"/>
      <c r="DB208" s="4"/>
      <c r="DC208" s="4"/>
      <c r="DD208" s="4"/>
      <c r="DE208" s="4"/>
      <c r="DF208" s="4"/>
      <c r="DG208" s="4"/>
      <c r="DH208" s="4"/>
      <c r="DI208" s="4"/>
      <c r="DJ208" s="4"/>
      <c r="DK208" s="4"/>
      <c r="DL208" s="4"/>
      <c r="DM208" s="4"/>
      <c r="DN208" s="4"/>
      <c r="DO208" s="4"/>
      <c r="DP208" s="4"/>
      <c r="DQ208" s="4"/>
      <c r="DR208" s="4"/>
      <c r="DS208" s="4"/>
      <c r="DT208" s="4"/>
      <c r="DU208" s="4"/>
      <c r="DV208" s="4"/>
      <c r="DW208" s="4"/>
    </row>
    <row r="209" spans="3:127" x14ac:dyDescent="0.2"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4"/>
      <c r="BF209" s="4"/>
      <c r="BG209" s="4"/>
      <c r="BH209" s="4"/>
      <c r="BI209" s="4"/>
      <c r="BJ209" s="4"/>
      <c r="BK209" s="4"/>
      <c r="BL209" s="4"/>
      <c r="BM209" s="4"/>
      <c r="BN209" s="4"/>
      <c r="BO209" s="4"/>
      <c r="BP209" s="4"/>
      <c r="BQ209" s="4"/>
      <c r="BR209" s="4"/>
      <c r="BS209" s="4"/>
      <c r="BT209" s="4"/>
      <c r="BU209" s="4"/>
      <c r="BV209" s="4"/>
      <c r="BW209" s="4"/>
      <c r="BX209" s="4"/>
      <c r="BY209" s="4"/>
      <c r="BZ209" s="4"/>
      <c r="CA209" s="4"/>
      <c r="CB209" s="4"/>
      <c r="CC209" s="4"/>
      <c r="CD209" s="4"/>
      <c r="CE209" s="4"/>
      <c r="CF209" s="4"/>
      <c r="CG209" s="4"/>
      <c r="CH209" s="4"/>
      <c r="CI209" s="4"/>
      <c r="CJ209" s="4"/>
      <c r="CK209" s="4"/>
      <c r="CL209" s="4"/>
      <c r="CM209" s="4"/>
      <c r="CN209" s="4"/>
      <c r="CO209" s="4"/>
      <c r="CP209" s="4"/>
      <c r="CQ209" s="4"/>
      <c r="CR209" s="4"/>
      <c r="CS209" s="4"/>
      <c r="CT209" s="4"/>
      <c r="CU209" s="4"/>
      <c r="CV209" s="4"/>
      <c r="CW209" s="4"/>
      <c r="CX209" s="4"/>
      <c r="CY209" s="4"/>
      <c r="CZ209" s="4"/>
      <c r="DA209" s="4"/>
      <c r="DB209" s="4"/>
      <c r="DC209" s="4"/>
      <c r="DD209" s="4"/>
      <c r="DE209" s="4"/>
      <c r="DF209" s="4"/>
      <c r="DG209" s="4"/>
      <c r="DH209" s="4"/>
      <c r="DI209" s="4"/>
      <c r="DJ209" s="4"/>
      <c r="DK209" s="4"/>
      <c r="DL209" s="4"/>
      <c r="DM209" s="4"/>
      <c r="DN209" s="4"/>
      <c r="DO209" s="4"/>
      <c r="DP209" s="4"/>
      <c r="DQ209" s="4"/>
      <c r="DR209" s="4"/>
      <c r="DS209" s="4"/>
      <c r="DT209" s="4"/>
      <c r="DU209" s="4"/>
      <c r="DV209" s="4"/>
      <c r="DW209" s="4"/>
    </row>
    <row r="210" spans="3:127" x14ac:dyDescent="0.2"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/>
      <c r="BH210" s="4"/>
      <c r="BI210" s="4"/>
      <c r="BJ210" s="4"/>
      <c r="BK210" s="4"/>
      <c r="BL210" s="4"/>
      <c r="BM210" s="4"/>
      <c r="BN210" s="4"/>
      <c r="BO210" s="4"/>
      <c r="BP210" s="4"/>
      <c r="BQ210" s="4"/>
      <c r="BR210" s="4"/>
      <c r="BS210" s="4"/>
      <c r="BT210" s="4"/>
      <c r="BU210" s="4"/>
      <c r="BV210" s="4"/>
      <c r="BW210" s="4"/>
      <c r="BX210" s="4"/>
      <c r="BY210" s="4"/>
      <c r="BZ210" s="4"/>
      <c r="CA210" s="4"/>
      <c r="CB210" s="4"/>
      <c r="CC210" s="4"/>
      <c r="CD210" s="4"/>
      <c r="CE210" s="4"/>
      <c r="CF210" s="4"/>
      <c r="CG210" s="4"/>
      <c r="CH210" s="4"/>
      <c r="CI210" s="4"/>
      <c r="CJ210" s="4"/>
      <c r="CK210" s="4"/>
      <c r="CL210" s="4"/>
      <c r="CM210" s="4"/>
      <c r="CN210" s="4"/>
      <c r="CO210" s="4"/>
      <c r="CP210" s="4"/>
      <c r="CQ210" s="4"/>
      <c r="CR210" s="4"/>
      <c r="CS210" s="4"/>
      <c r="CT210" s="4"/>
      <c r="CU210" s="4"/>
      <c r="CV210" s="4"/>
      <c r="CW210" s="4"/>
      <c r="CX210" s="4"/>
      <c r="CY210" s="4"/>
      <c r="CZ210" s="4"/>
      <c r="DA210" s="4"/>
      <c r="DB210" s="4"/>
      <c r="DC210" s="4"/>
      <c r="DD210" s="4"/>
      <c r="DE210" s="4"/>
      <c r="DF210" s="4"/>
      <c r="DG210" s="4"/>
      <c r="DH210" s="4"/>
      <c r="DI210" s="4"/>
      <c r="DJ210" s="4"/>
      <c r="DK210" s="4"/>
      <c r="DL210" s="4"/>
      <c r="DM210" s="4"/>
      <c r="DN210" s="4"/>
      <c r="DO210" s="4"/>
      <c r="DP210" s="4"/>
      <c r="DQ210" s="4"/>
      <c r="DR210" s="4"/>
      <c r="DS210" s="4"/>
      <c r="DT210" s="4"/>
      <c r="DU210" s="4"/>
      <c r="DV210" s="4"/>
      <c r="DW210" s="4"/>
    </row>
    <row r="211" spans="3:127" x14ac:dyDescent="0.2"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  <c r="BD211" s="4"/>
      <c r="BE211" s="4"/>
      <c r="BF211" s="4"/>
      <c r="BG211" s="4"/>
      <c r="BH211" s="4"/>
      <c r="BI211" s="4"/>
      <c r="BJ211" s="4"/>
      <c r="BK211" s="4"/>
      <c r="BL211" s="4"/>
      <c r="BM211" s="4"/>
      <c r="BN211" s="4"/>
      <c r="BO211" s="4"/>
      <c r="BP211" s="4"/>
      <c r="BQ211" s="4"/>
      <c r="BR211" s="4"/>
      <c r="BS211" s="4"/>
      <c r="BT211" s="4"/>
      <c r="BU211" s="4"/>
      <c r="BV211" s="4"/>
      <c r="BW211" s="4"/>
      <c r="BX211" s="4"/>
      <c r="BY211" s="4"/>
      <c r="BZ211" s="4"/>
      <c r="CA211" s="4"/>
      <c r="CB211" s="4"/>
      <c r="CC211" s="4"/>
      <c r="CD211" s="4"/>
      <c r="CE211" s="4"/>
      <c r="CF211" s="4"/>
      <c r="CG211" s="4"/>
      <c r="CH211" s="4"/>
      <c r="CI211" s="4"/>
      <c r="CJ211" s="4"/>
      <c r="CK211" s="4"/>
      <c r="CL211" s="4"/>
      <c r="CM211" s="4"/>
      <c r="CN211" s="4"/>
      <c r="CO211" s="4"/>
      <c r="CP211" s="4"/>
      <c r="CQ211" s="4"/>
      <c r="CR211" s="4"/>
      <c r="CS211" s="4"/>
      <c r="CT211" s="4"/>
      <c r="CU211" s="4"/>
      <c r="CV211" s="4"/>
      <c r="CW211" s="4"/>
      <c r="CX211" s="4"/>
      <c r="CY211" s="4"/>
      <c r="CZ211" s="4"/>
      <c r="DA211" s="4"/>
      <c r="DB211" s="4"/>
      <c r="DC211" s="4"/>
      <c r="DD211" s="4"/>
      <c r="DE211" s="4"/>
      <c r="DF211" s="4"/>
      <c r="DG211" s="4"/>
      <c r="DH211" s="4"/>
      <c r="DI211" s="4"/>
      <c r="DJ211" s="4"/>
      <c r="DK211" s="4"/>
      <c r="DL211" s="4"/>
      <c r="DM211" s="4"/>
      <c r="DN211" s="4"/>
      <c r="DO211" s="4"/>
      <c r="DP211" s="4"/>
      <c r="DQ211" s="4"/>
      <c r="DR211" s="4"/>
      <c r="DS211" s="4"/>
      <c r="DT211" s="4"/>
      <c r="DU211" s="4"/>
      <c r="DV211" s="4"/>
      <c r="DW211" s="4"/>
    </row>
    <row r="212" spans="3:127" x14ac:dyDescent="0.2"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/>
      <c r="BH212" s="4"/>
      <c r="BI212" s="4"/>
      <c r="BJ212" s="4"/>
      <c r="BK212" s="4"/>
      <c r="BL212" s="4"/>
      <c r="BM212" s="4"/>
      <c r="BN212" s="4"/>
      <c r="BO212" s="4"/>
      <c r="BP212" s="4"/>
      <c r="BQ212" s="4"/>
      <c r="BR212" s="4"/>
      <c r="BS212" s="4"/>
      <c r="BT212" s="4"/>
      <c r="BU212" s="4"/>
      <c r="BV212" s="4"/>
      <c r="BW212" s="4"/>
      <c r="BX212" s="4"/>
      <c r="BY212" s="4"/>
      <c r="BZ212" s="4"/>
      <c r="CA212" s="4"/>
      <c r="CB212" s="4"/>
      <c r="CC212" s="4"/>
      <c r="CD212" s="4"/>
      <c r="CE212" s="4"/>
      <c r="CF212" s="4"/>
      <c r="CG212" s="4"/>
      <c r="CH212" s="4"/>
      <c r="CI212" s="4"/>
      <c r="CJ212" s="4"/>
      <c r="CK212" s="4"/>
      <c r="CL212" s="4"/>
      <c r="CM212" s="4"/>
      <c r="CN212" s="4"/>
      <c r="CO212" s="4"/>
      <c r="CP212" s="4"/>
      <c r="CQ212" s="4"/>
      <c r="CR212" s="4"/>
      <c r="CS212" s="4"/>
      <c r="CT212" s="4"/>
      <c r="CU212" s="4"/>
      <c r="CV212" s="4"/>
      <c r="CW212" s="4"/>
      <c r="CX212" s="4"/>
      <c r="CY212" s="4"/>
      <c r="CZ212" s="4"/>
      <c r="DA212" s="4"/>
      <c r="DB212" s="4"/>
      <c r="DC212" s="4"/>
      <c r="DD212" s="4"/>
      <c r="DE212" s="4"/>
      <c r="DF212" s="4"/>
      <c r="DG212" s="4"/>
      <c r="DH212" s="4"/>
      <c r="DI212" s="4"/>
      <c r="DJ212" s="4"/>
      <c r="DK212" s="4"/>
      <c r="DL212" s="4"/>
      <c r="DM212" s="4"/>
      <c r="DN212" s="4"/>
      <c r="DO212" s="4"/>
      <c r="DP212" s="4"/>
      <c r="DQ212" s="4"/>
      <c r="DR212" s="4"/>
      <c r="DS212" s="4"/>
      <c r="DT212" s="4"/>
      <c r="DU212" s="4"/>
      <c r="DV212" s="4"/>
      <c r="DW212" s="4"/>
    </row>
    <row r="213" spans="3:127" x14ac:dyDescent="0.2"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F213" s="4"/>
      <c r="BG213" s="4"/>
      <c r="BH213" s="4"/>
      <c r="BI213" s="4"/>
      <c r="BJ213" s="4"/>
      <c r="BK213" s="4"/>
      <c r="BL213" s="4"/>
      <c r="BM213" s="4"/>
      <c r="BN213" s="4"/>
      <c r="BO213" s="4"/>
      <c r="BP213" s="4"/>
      <c r="BQ213" s="4"/>
      <c r="BR213" s="4"/>
      <c r="BS213" s="4"/>
      <c r="BT213" s="4"/>
      <c r="BU213" s="4"/>
      <c r="BV213" s="4"/>
      <c r="BW213" s="4"/>
      <c r="BX213" s="4"/>
      <c r="BY213" s="4"/>
      <c r="BZ213" s="4"/>
      <c r="CA213" s="4"/>
      <c r="CB213" s="4"/>
      <c r="CC213" s="4"/>
      <c r="CD213" s="4"/>
      <c r="CE213" s="4"/>
      <c r="CF213" s="4"/>
      <c r="CG213" s="4"/>
      <c r="CH213" s="4"/>
      <c r="CI213" s="4"/>
      <c r="CJ213" s="4"/>
      <c r="CK213" s="4"/>
      <c r="CL213" s="4"/>
      <c r="CM213" s="4"/>
      <c r="CN213" s="4"/>
      <c r="CO213" s="4"/>
      <c r="CP213" s="4"/>
      <c r="CQ213" s="4"/>
      <c r="CR213" s="4"/>
      <c r="CS213" s="4"/>
      <c r="CT213" s="4"/>
      <c r="CU213" s="4"/>
      <c r="CV213" s="4"/>
      <c r="CW213" s="4"/>
      <c r="CX213" s="4"/>
      <c r="CY213" s="4"/>
      <c r="CZ213" s="4"/>
      <c r="DA213" s="4"/>
      <c r="DB213" s="4"/>
      <c r="DC213" s="4"/>
      <c r="DD213" s="4"/>
      <c r="DE213" s="4"/>
      <c r="DF213" s="4"/>
      <c r="DG213" s="4"/>
      <c r="DH213" s="4"/>
      <c r="DI213" s="4"/>
      <c r="DJ213" s="4"/>
      <c r="DK213" s="4"/>
      <c r="DL213" s="4"/>
      <c r="DM213" s="4"/>
      <c r="DN213" s="4"/>
      <c r="DO213" s="4"/>
      <c r="DP213" s="4"/>
      <c r="DQ213" s="4"/>
      <c r="DR213" s="4"/>
      <c r="DS213" s="4"/>
      <c r="DT213" s="4"/>
      <c r="DU213" s="4"/>
      <c r="DV213" s="4"/>
      <c r="DW213" s="4"/>
    </row>
    <row r="214" spans="3:127" x14ac:dyDescent="0.2"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/>
      <c r="BH214" s="4"/>
      <c r="BI214" s="4"/>
      <c r="BJ214" s="4"/>
      <c r="BK214" s="4"/>
      <c r="BL214" s="4"/>
      <c r="BM214" s="4"/>
      <c r="BN214" s="4"/>
      <c r="BO214" s="4"/>
      <c r="BP214" s="4"/>
      <c r="BQ214" s="4"/>
      <c r="BR214" s="4"/>
      <c r="BS214" s="4"/>
      <c r="BT214" s="4"/>
      <c r="BU214" s="4"/>
      <c r="BV214" s="4"/>
      <c r="BW214" s="4"/>
      <c r="BX214" s="4"/>
      <c r="BY214" s="4"/>
      <c r="BZ214" s="4"/>
      <c r="CA214" s="4"/>
      <c r="CB214" s="4"/>
      <c r="CC214" s="4"/>
      <c r="CD214" s="4"/>
      <c r="CE214" s="4"/>
      <c r="CF214" s="4"/>
      <c r="CG214" s="4"/>
      <c r="CH214" s="4"/>
      <c r="CI214" s="4"/>
      <c r="CJ214" s="4"/>
      <c r="CK214" s="4"/>
      <c r="CL214" s="4"/>
      <c r="CM214" s="4"/>
      <c r="CN214" s="4"/>
      <c r="CO214" s="4"/>
      <c r="CP214" s="4"/>
      <c r="CQ214" s="4"/>
      <c r="CR214" s="4"/>
      <c r="CS214" s="4"/>
      <c r="CT214" s="4"/>
      <c r="CU214" s="4"/>
      <c r="CV214" s="4"/>
      <c r="CW214" s="4"/>
      <c r="CX214" s="4"/>
      <c r="CY214" s="4"/>
      <c r="CZ214" s="4"/>
      <c r="DA214" s="4"/>
      <c r="DB214" s="4"/>
      <c r="DC214" s="4"/>
      <c r="DD214" s="4"/>
      <c r="DE214" s="4"/>
      <c r="DF214" s="4"/>
      <c r="DG214" s="4"/>
      <c r="DH214" s="4"/>
      <c r="DI214" s="4"/>
      <c r="DJ214" s="4"/>
      <c r="DK214" s="4"/>
      <c r="DL214" s="4"/>
      <c r="DM214" s="4"/>
      <c r="DN214" s="4"/>
      <c r="DO214" s="4"/>
      <c r="DP214" s="4"/>
      <c r="DQ214" s="4"/>
      <c r="DR214" s="4"/>
      <c r="DS214" s="4"/>
      <c r="DT214" s="4"/>
      <c r="DU214" s="4"/>
      <c r="DV214" s="4"/>
      <c r="DW214" s="4"/>
    </row>
    <row r="215" spans="3:127" x14ac:dyDescent="0.2"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  <c r="BC215" s="4"/>
      <c r="BD215" s="4"/>
      <c r="BE215" s="4"/>
      <c r="BF215" s="4"/>
      <c r="BG215" s="4"/>
      <c r="BH215" s="4"/>
      <c r="BI215" s="4"/>
      <c r="BJ215" s="4"/>
      <c r="BK215" s="4"/>
      <c r="BL215" s="4"/>
      <c r="BM215" s="4"/>
      <c r="BN215" s="4"/>
      <c r="BO215" s="4"/>
      <c r="BP215" s="4"/>
      <c r="BQ215" s="4"/>
      <c r="BR215" s="4"/>
      <c r="BS215" s="4"/>
      <c r="BT215" s="4"/>
      <c r="BU215" s="4"/>
      <c r="BV215" s="4"/>
      <c r="BW215" s="4"/>
      <c r="BX215" s="4"/>
      <c r="BY215" s="4"/>
      <c r="BZ215" s="4"/>
      <c r="CA215" s="4"/>
      <c r="CB215" s="4"/>
      <c r="CC215" s="4"/>
      <c r="CD215" s="4"/>
      <c r="CE215" s="4"/>
      <c r="CF215" s="4"/>
      <c r="CG215" s="4"/>
      <c r="CH215" s="4"/>
      <c r="CI215" s="4"/>
      <c r="CJ215" s="4"/>
      <c r="CK215" s="4"/>
      <c r="CL215" s="4"/>
      <c r="CM215" s="4"/>
      <c r="CN215" s="4"/>
      <c r="CO215" s="4"/>
      <c r="CP215" s="4"/>
      <c r="CQ215" s="4"/>
      <c r="CR215" s="4"/>
      <c r="CS215" s="4"/>
      <c r="CT215" s="4"/>
      <c r="CU215" s="4"/>
      <c r="CV215" s="4"/>
      <c r="CW215" s="4"/>
      <c r="CX215" s="4"/>
      <c r="CY215" s="4"/>
      <c r="CZ215" s="4"/>
      <c r="DA215" s="4"/>
      <c r="DB215" s="4"/>
      <c r="DC215" s="4"/>
      <c r="DD215" s="4"/>
      <c r="DE215" s="4"/>
      <c r="DF215" s="4"/>
      <c r="DG215" s="4"/>
      <c r="DH215" s="4"/>
      <c r="DI215" s="4"/>
      <c r="DJ215" s="4"/>
      <c r="DK215" s="4"/>
      <c r="DL215" s="4"/>
      <c r="DM215" s="4"/>
      <c r="DN215" s="4"/>
      <c r="DO215" s="4"/>
      <c r="DP215" s="4"/>
      <c r="DQ215" s="4"/>
      <c r="DR215" s="4"/>
      <c r="DS215" s="4"/>
      <c r="DT215" s="4"/>
      <c r="DU215" s="4"/>
      <c r="DV215" s="4"/>
      <c r="DW215" s="4"/>
    </row>
    <row r="216" spans="3:127" x14ac:dyDescent="0.2"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F216" s="4"/>
      <c r="BG216" s="4"/>
      <c r="BH216" s="4"/>
      <c r="BI216" s="4"/>
      <c r="BJ216" s="4"/>
      <c r="BK216" s="4"/>
      <c r="BL216" s="4"/>
      <c r="BM216" s="4"/>
      <c r="BN216" s="4"/>
      <c r="BO216" s="4"/>
      <c r="BP216" s="4"/>
      <c r="BQ216" s="4"/>
      <c r="BR216" s="4"/>
      <c r="BS216" s="4"/>
      <c r="BT216" s="4"/>
      <c r="BU216" s="4"/>
      <c r="BV216" s="4"/>
      <c r="BW216" s="4"/>
      <c r="BX216" s="4"/>
      <c r="BY216" s="4"/>
      <c r="BZ216" s="4"/>
      <c r="CA216" s="4"/>
      <c r="CB216" s="4"/>
      <c r="CC216" s="4"/>
      <c r="CD216" s="4"/>
      <c r="CE216" s="4"/>
      <c r="CF216" s="4"/>
      <c r="CG216" s="4"/>
      <c r="CH216" s="4"/>
      <c r="CI216" s="4"/>
      <c r="CJ216" s="4"/>
      <c r="CK216" s="4"/>
      <c r="CL216" s="4"/>
      <c r="CM216" s="4"/>
      <c r="CN216" s="4"/>
      <c r="CO216" s="4"/>
      <c r="CP216" s="4"/>
      <c r="CQ216" s="4"/>
      <c r="CR216" s="4"/>
      <c r="CS216" s="4"/>
      <c r="CT216" s="4"/>
      <c r="CU216" s="4"/>
      <c r="CV216" s="4"/>
      <c r="CW216" s="4"/>
      <c r="CX216" s="4"/>
      <c r="CY216" s="4"/>
      <c r="CZ216" s="4"/>
      <c r="DA216" s="4"/>
      <c r="DB216" s="4"/>
      <c r="DC216" s="4"/>
      <c r="DD216" s="4"/>
      <c r="DE216" s="4"/>
      <c r="DF216" s="4"/>
      <c r="DG216" s="4"/>
      <c r="DH216" s="4"/>
      <c r="DI216" s="4"/>
      <c r="DJ216" s="4"/>
      <c r="DK216" s="4"/>
      <c r="DL216" s="4"/>
      <c r="DM216" s="4"/>
      <c r="DN216" s="4"/>
      <c r="DO216" s="4"/>
      <c r="DP216" s="4"/>
      <c r="DQ216" s="4"/>
      <c r="DR216" s="4"/>
      <c r="DS216" s="4"/>
      <c r="DT216" s="4"/>
      <c r="DU216" s="4"/>
      <c r="DV216" s="4"/>
      <c r="DW216" s="4"/>
    </row>
    <row r="217" spans="3:127" x14ac:dyDescent="0.2"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  <c r="BC217" s="4"/>
      <c r="BD217" s="4"/>
      <c r="BE217" s="4"/>
      <c r="BF217" s="4"/>
      <c r="BG217" s="4"/>
      <c r="BH217" s="4"/>
      <c r="BI217" s="4"/>
      <c r="BJ217" s="4"/>
      <c r="BK217" s="4"/>
      <c r="BL217" s="4"/>
      <c r="BM217" s="4"/>
      <c r="BN217" s="4"/>
      <c r="BO217" s="4"/>
      <c r="BP217" s="4"/>
      <c r="BQ217" s="4"/>
      <c r="BR217" s="4"/>
      <c r="BS217" s="4"/>
      <c r="BT217" s="4"/>
      <c r="BU217" s="4"/>
      <c r="BV217" s="4"/>
      <c r="BW217" s="4"/>
      <c r="BX217" s="4"/>
      <c r="BY217" s="4"/>
      <c r="BZ217" s="4"/>
      <c r="CA217" s="4"/>
      <c r="CB217" s="4"/>
      <c r="CC217" s="4"/>
      <c r="CD217" s="4"/>
      <c r="CE217" s="4"/>
      <c r="CF217" s="4"/>
      <c r="CG217" s="4"/>
      <c r="CH217" s="4"/>
      <c r="CI217" s="4"/>
      <c r="CJ217" s="4"/>
      <c r="CK217" s="4"/>
      <c r="CL217" s="4"/>
      <c r="CM217" s="4"/>
      <c r="CN217" s="4"/>
      <c r="CO217" s="4"/>
      <c r="CP217" s="4"/>
      <c r="CQ217" s="4"/>
      <c r="CR217" s="4"/>
      <c r="CS217" s="4"/>
      <c r="CT217" s="4"/>
      <c r="CU217" s="4"/>
      <c r="CV217" s="4"/>
      <c r="CW217" s="4"/>
      <c r="CX217" s="4"/>
      <c r="CY217" s="4"/>
      <c r="CZ217" s="4"/>
      <c r="DA217" s="4"/>
      <c r="DB217" s="4"/>
      <c r="DC217" s="4"/>
      <c r="DD217" s="4"/>
      <c r="DE217" s="4"/>
      <c r="DF217" s="4"/>
      <c r="DG217" s="4"/>
      <c r="DH217" s="4"/>
      <c r="DI217" s="4"/>
      <c r="DJ217" s="4"/>
      <c r="DK217" s="4"/>
      <c r="DL217" s="4"/>
      <c r="DM217" s="4"/>
      <c r="DN217" s="4"/>
      <c r="DO217" s="4"/>
      <c r="DP217" s="4"/>
      <c r="DQ217" s="4"/>
      <c r="DR217" s="4"/>
      <c r="DS217" s="4"/>
      <c r="DT217" s="4"/>
      <c r="DU217" s="4"/>
      <c r="DV217" s="4"/>
      <c r="DW217" s="4"/>
    </row>
    <row r="218" spans="3:127" x14ac:dyDescent="0.2"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  <c r="BH218" s="4"/>
      <c r="BI218" s="4"/>
      <c r="BJ218" s="4"/>
      <c r="BK218" s="4"/>
      <c r="BL218" s="4"/>
      <c r="BM218" s="4"/>
      <c r="BN218" s="4"/>
      <c r="BO218" s="4"/>
      <c r="BP218" s="4"/>
      <c r="BQ218" s="4"/>
      <c r="BR218" s="4"/>
      <c r="BS218" s="4"/>
      <c r="BT218" s="4"/>
      <c r="BU218" s="4"/>
      <c r="BV218" s="4"/>
      <c r="BW218" s="4"/>
      <c r="BX218" s="4"/>
      <c r="BY218" s="4"/>
      <c r="BZ218" s="4"/>
      <c r="CA218" s="4"/>
      <c r="CB218" s="4"/>
      <c r="CC218" s="4"/>
      <c r="CD218" s="4"/>
      <c r="CE218" s="4"/>
      <c r="CF218" s="4"/>
      <c r="CG218" s="4"/>
      <c r="CH218" s="4"/>
      <c r="CI218" s="4"/>
      <c r="CJ218" s="4"/>
      <c r="CK218" s="4"/>
      <c r="CL218" s="4"/>
      <c r="CM218" s="4"/>
      <c r="CN218" s="4"/>
      <c r="CO218" s="4"/>
      <c r="CP218" s="4"/>
      <c r="CQ218" s="4"/>
      <c r="CR218" s="4"/>
      <c r="CS218" s="4"/>
      <c r="CT218" s="4"/>
      <c r="CU218" s="4"/>
      <c r="CV218" s="4"/>
      <c r="CW218" s="4"/>
      <c r="CX218" s="4"/>
      <c r="CY218" s="4"/>
      <c r="CZ218" s="4"/>
      <c r="DA218" s="4"/>
      <c r="DB218" s="4"/>
      <c r="DC218" s="4"/>
      <c r="DD218" s="4"/>
      <c r="DE218" s="4"/>
      <c r="DF218" s="4"/>
      <c r="DG218" s="4"/>
      <c r="DH218" s="4"/>
      <c r="DI218" s="4"/>
      <c r="DJ218" s="4"/>
      <c r="DK218" s="4"/>
      <c r="DL218" s="4"/>
      <c r="DM218" s="4"/>
      <c r="DN218" s="4"/>
      <c r="DO218" s="4"/>
      <c r="DP218" s="4"/>
      <c r="DQ218" s="4"/>
      <c r="DR218" s="4"/>
      <c r="DS218" s="4"/>
      <c r="DT218" s="4"/>
      <c r="DU218" s="4"/>
      <c r="DV218" s="4"/>
      <c r="DW218" s="4"/>
    </row>
    <row r="219" spans="3:127" x14ac:dyDescent="0.2"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  <c r="BC219" s="4"/>
      <c r="BD219" s="4"/>
      <c r="BE219" s="4"/>
      <c r="BF219" s="4"/>
      <c r="BG219" s="4"/>
      <c r="BH219" s="4"/>
      <c r="BI219" s="4"/>
      <c r="BJ219" s="4"/>
      <c r="BK219" s="4"/>
      <c r="BL219" s="4"/>
      <c r="BM219" s="4"/>
      <c r="BN219" s="4"/>
      <c r="BO219" s="4"/>
      <c r="BP219" s="4"/>
      <c r="BQ219" s="4"/>
      <c r="BR219" s="4"/>
      <c r="BS219" s="4"/>
      <c r="BT219" s="4"/>
      <c r="BU219" s="4"/>
      <c r="BV219" s="4"/>
      <c r="BW219" s="4"/>
      <c r="BX219" s="4"/>
      <c r="BY219" s="4"/>
      <c r="BZ219" s="4"/>
      <c r="CA219" s="4"/>
      <c r="CB219" s="4"/>
      <c r="CC219" s="4"/>
      <c r="CD219" s="4"/>
      <c r="CE219" s="4"/>
      <c r="CF219" s="4"/>
      <c r="CG219" s="4"/>
      <c r="CH219" s="4"/>
      <c r="CI219" s="4"/>
      <c r="CJ219" s="4"/>
      <c r="CK219" s="4"/>
      <c r="CL219" s="4"/>
      <c r="CM219" s="4"/>
      <c r="CN219" s="4"/>
      <c r="CO219" s="4"/>
      <c r="CP219" s="4"/>
      <c r="CQ219" s="4"/>
      <c r="CR219" s="4"/>
      <c r="CS219" s="4"/>
      <c r="CT219" s="4"/>
      <c r="CU219" s="4"/>
      <c r="CV219" s="4"/>
      <c r="CW219" s="4"/>
      <c r="CX219" s="4"/>
      <c r="CY219" s="4"/>
      <c r="CZ219" s="4"/>
      <c r="DA219" s="4"/>
      <c r="DB219" s="4"/>
      <c r="DC219" s="4"/>
      <c r="DD219" s="4"/>
      <c r="DE219" s="4"/>
      <c r="DF219" s="4"/>
      <c r="DG219" s="4"/>
      <c r="DH219" s="4"/>
      <c r="DI219" s="4"/>
      <c r="DJ219" s="4"/>
      <c r="DK219" s="4"/>
      <c r="DL219" s="4"/>
      <c r="DM219" s="4"/>
      <c r="DN219" s="4"/>
      <c r="DO219" s="4"/>
      <c r="DP219" s="4"/>
      <c r="DQ219" s="4"/>
      <c r="DR219" s="4"/>
      <c r="DS219" s="4"/>
      <c r="DT219" s="4"/>
      <c r="DU219" s="4"/>
      <c r="DV219" s="4"/>
      <c r="DW219" s="4"/>
    </row>
    <row r="220" spans="3:127" x14ac:dyDescent="0.2"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/>
      <c r="BF220" s="4"/>
      <c r="BG220" s="4"/>
      <c r="BH220" s="4"/>
      <c r="BI220" s="4"/>
      <c r="BJ220" s="4"/>
      <c r="BK220" s="4"/>
      <c r="BL220" s="4"/>
      <c r="BM220" s="4"/>
      <c r="BN220" s="4"/>
      <c r="BO220" s="4"/>
      <c r="BP220" s="4"/>
      <c r="BQ220" s="4"/>
      <c r="BR220" s="4"/>
      <c r="BS220" s="4"/>
      <c r="BT220" s="4"/>
      <c r="BU220" s="4"/>
      <c r="BV220" s="4"/>
      <c r="BW220" s="4"/>
      <c r="BX220" s="4"/>
      <c r="BY220" s="4"/>
      <c r="BZ220" s="4"/>
      <c r="CA220" s="4"/>
      <c r="CB220" s="4"/>
      <c r="CC220" s="4"/>
      <c r="CD220" s="4"/>
      <c r="CE220" s="4"/>
      <c r="CF220" s="4"/>
      <c r="CG220" s="4"/>
      <c r="CH220" s="4"/>
      <c r="CI220" s="4"/>
      <c r="CJ220" s="4"/>
      <c r="CK220" s="4"/>
      <c r="CL220" s="4"/>
      <c r="CM220" s="4"/>
      <c r="CN220" s="4"/>
      <c r="CO220" s="4"/>
      <c r="CP220" s="4"/>
      <c r="CQ220" s="4"/>
      <c r="CR220" s="4"/>
      <c r="CS220" s="4"/>
      <c r="CT220" s="4"/>
      <c r="CU220" s="4"/>
      <c r="CV220" s="4"/>
      <c r="CW220" s="4"/>
      <c r="CX220" s="4"/>
      <c r="CY220" s="4"/>
      <c r="CZ220" s="4"/>
      <c r="DA220" s="4"/>
      <c r="DB220" s="4"/>
      <c r="DC220" s="4"/>
      <c r="DD220" s="4"/>
      <c r="DE220" s="4"/>
      <c r="DF220" s="4"/>
      <c r="DG220" s="4"/>
      <c r="DH220" s="4"/>
      <c r="DI220" s="4"/>
      <c r="DJ220" s="4"/>
      <c r="DK220" s="4"/>
      <c r="DL220" s="4"/>
      <c r="DM220" s="4"/>
      <c r="DN220" s="4"/>
      <c r="DO220" s="4"/>
      <c r="DP220" s="4"/>
      <c r="DQ220" s="4"/>
      <c r="DR220" s="4"/>
      <c r="DS220" s="4"/>
      <c r="DT220" s="4"/>
      <c r="DU220" s="4"/>
      <c r="DV220" s="4"/>
      <c r="DW220" s="4"/>
    </row>
    <row r="221" spans="3:127" x14ac:dyDescent="0.2"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4"/>
      <c r="BC221" s="4"/>
      <c r="BD221" s="4"/>
      <c r="BE221" s="4"/>
      <c r="BF221" s="4"/>
      <c r="BG221" s="4"/>
      <c r="BH221" s="4"/>
      <c r="BI221" s="4"/>
      <c r="BJ221" s="4"/>
      <c r="BK221" s="4"/>
      <c r="BL221" s="4"/>
      <c r="BM221" s="4"/>
      <c r="BN221" s="4"/>
      <c r="BO221" s="4"/>
      <c r="BP221" s="4"/>
      <c r="BQ221" s="4"/>
      <c r="BR221" s="4"/>
      <c r="BS221" s="4"/>
      <c r="BT221" s="4"/>
      <c r="BU221" s="4"/>
      <c r="BV221" s="4"/>
      <c r="BW221" s="4"/>
      <c r="BX221" s="4"/>
      <c r="BY221" s="4"/>
      <c r="BZ221" s="4"/>
      <c r="CA221" s="4"/>
      <c r="CB221" s="4"/>
      <c r="CC221" s="4"/>
      <c r="CD221" s="4"/>
      <c r="CE221" s="4"/>
      <c r="CF221" s="4"/>
      <c r="CG221" s="4"/>
      <c r="CH221" s="4"/>
      <c r="CI221" s="4"/>
      <c r="CJ221" s="4"/>
      <c r="CK221" s="4"/>
      <c r="CL221" s="4"/>
      <c r="CM221" s="4"/>
      <c r="CN221" s="4"/>
      <c r="CO221" s="4"/>
      <c r="CP221" s="4"/>
      <c r="CQ221" s="4"/>
      <c r="CR221" s="4"/>
      <c r="CS221" s="4"/>
      <c r="CT221" s="4"/>
      <c r="CU221" s="4"/>
      <c r="CV221" s="4"/>
      <c r="CW221" s="4"/>
      <c r="CX221" s="4"/>
      <c r="CY221" s="4"/>
      <c r="CZ221" s="4"/>
      <c r="DA221" s="4"/>
      <c r="DB221" s="4"/>
      <c r="DC221" s="4"/>
      <c r="DD221" s="4"/>
      <c r="DE221" s="4"/>
      <c r="DF221" s="4"/>
      <c r="DG221" s="4"/>
      <c r="DH221" s="4"/>
      <c r="DI221" s="4"/>
      <c r="DJ221" s="4"/>
      <c r="DK221" s="4"/>
      <c r="DL221" s="4"/>
      <c r="DM221" s="4"/>
      <c r="DN221" s="4"/>
      <c r="DO221" s="4"/>
      <c r="DP221" s="4"/>
      <c r="DQ221" s="4"/>
      <c r="DR221" s="4"/>
      <c r="DS221" s="4"/>
      <c r="DT221" s="4"/>
      <c r="DU221" s="4"/>
      <c r="DV221" s="4"/>
      <c r="DW221" s="4"/>
    </row>
    <row r="222" spans="3:127" x14ac:dyDescent="0.2"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F222" s="4"/>
      <c r="BG222" s="4"/>
      <c r="BH222" s="4"/>
      <c r="BI222" s="4"/>
      <c r="BJ222" s="4"/>
      <c r="BK222" s="4"/>
      <c r="BL222" s="4"/>
      <c r="BM222" s="4"/>
      <c r="BN222" s="4"/>
      <c r="BO222" s="4"/>
      <c r="BP222" s="4"/>
      <c r="BQ222" s="4"/>
      <c r="BR222" s="4"/>
      <c r="BS222" s="4"/>
      <c r="BT222" s="4"/>
      <c r="BU222" s="4"/>
      <c r="BV222" s="4"/>
      <c r="BW222" s="4"/>
      <c r="BX222" s="4"/>
      <c r="BY222" s="4"/>
      <c r="BZ222" s="4"/>
      <c r="CA222" s="4"/>
      <c r="CB222" s="4"/>
      <c r="CC222" s="4"/>
      <c r="CD222" s="4"/>
      <c r="CE222" s="4"/>
      <c r="CF222" s="4"/>
      <c r="CG222" s="4"/>
      <c r="CH222" s="4"/>
      <c r="CI222" s="4"/>
      <c r="CJ222" s="4"/>
      <c r="CK222" s="4"/>
      <c r="CL222" s="4"/>
      <c r="CM222" s="4"/>
      <c r="CN222" s="4"/>
      <c r="CO222" s="4"/>
      <c r="CP222" s="4"/>
      <c r="CQ222" s="4"/>
      <c r="CR222" s="4"/>
      <c r="CS222" s="4"/>
      <c r="CT222" s="4"/>
      <c r="CU222" s="4"/>
      <c r="CV222" s="4"/>
      <c r="CW222" s="4"/>
      <c r="CX222" s="4"/>
      <c r="CY222" s="4"/>
      <c r="CZ222" s="4"/>
      <c r="DA222" s="4"/>
      <c r="DB222" s="4"/>
      <c r="DC222" s="4"/>
      <c r="DD222" s="4"/>
      <c r="DE222" s="4"/>
      <c r="DF222" s="4"/>
      <c r="DG222" s="4"/>
      <c r="DH222" s="4"/>
      <c r="DI222" s="4"/>
      <c r="DJ222" s="4"/>
      <c r="DK222" s="4"/>
      <c r="DL222" s="4"/>
      <c r="DM222" s="4"/>
      <c r="DN222" s="4"/>
      <c r="DO222" s="4"/>
      <c r="DP222" s="4"/>
      <c r="DQ222" s="4"/>
      <c r="DR222" s="4"/>
      <c r="DS222" s="4"/>
      <c r="DT222" s="4"/>
      <c r="DU222" s="4"/>
      <c r="DV222" s="4"/>
      <c r="DW222" s="4"/>
    </row>
    <row r="223" spans="3:127" x14ac:dyDescent="0.2"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  <c r="BC223" s="4"/>
      <c r="BD223" s="4"/>
      <c r="BE223" s="4"/>
      <c r="BF223" s="4"/>
      <c r="BG223" s="4"/>
      <c r="BH223" s="4"/>
      <c r="BI223" s="4"/>
      <c r="BJ223" s="4"/>
      <c r="BK223" s="4"/>
      <c r="BL223" s="4"/>
      <c r="BM223" s="4"/>
      <c r="BN223" s="4"/>
      <c r="BO223" s="4"/>
      <c r="BP223" s="4"/>
      <c r="BQ223" s="4"/>
      <c r="BR223" s="4"/>
      <c r="BS223" s="4"/>
      <c r="BT223" s="4"/>
      <c r="BU223" s="4"/>
      <c r="BV223" s="4"/>
      <c r="BW223" s="4"/>
      <c r="BX223" s="4"/>
      <c r="BY223" s="4"/>
      <c r="BZ223" s="4"/>
      <c r="CA223" s="4"/>
      <c r="CB223" s="4"/>
      <c r="CC223" s="4"/>
      <c r="CD223" s="4"/>
      <c r="CE223" s="4"/>
      <c r="CF223" s="4"/>
      <c r="CG223" s="4"/>
      <c r="CH223" s="4"/>
      <c r="CI223" s="4"/>
      <c r="CJ223" s="4"/>
      <c r="CK223" s="4"/>
      <c r="CL223" s="4"/>
      <c r="CM223" s="4"/>
      <c r="CN223" s="4"/>
      <c r="CO223" s="4"/>
      <c r="CP223" s="4"/>
      <c r="CQ223" s="4"/>
      <c r="CR223" s="4"/>
      <c r="CS223" s="4"/>
      <c r="CT223" s="4"/>
      <c r="CU223" s="4"/>
      <c r="CV223" s="4"/>
      <c r="CW223" s="4"/>
      <c r="CX223" s="4"/>
      <c r="CY223" s="4"/>
      <c r="CZ223" s="4"/>
      <c r="DA223" s="4"/>
      <c r="DB223" s="4"/>
      <c r="DC223" s="4"/>
      <c r="DD223" s="4"/>
      <c r="DE223" s="4"/>
      <c r="DF223" s="4"/>
      <c r="DG223" s="4"/>
      <c r="DH223" s="4"/>
      <c r="DI223" s="4"/>
      <c r="DJ223" s="4"/>
      <c r="DK223" s="4"/>
      <c r="DL223" s="4"/>
      <c r="DM223" s="4"/>
      <c r="DN223" s="4"/>
      <c r="DO223" s="4"/>
      <c r="DP223" s="4"/>
      <c r="DQ223" s="4"/>
      <c r="DR223" s="4"/>
      <c r="DS223" s="4"/>
      <c r="DT223" s="4"/>
      <c r="DU223" s="4"/>
      <c r="DV223" s="4"/>
      <c r="DW223" s="4"/>
    </row>
    <row r="224" spans="3:127" x14ac:dyDescent="0.2"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4"/>
      <c r="BF224" s="4"/>
      <c r="BG224" s="4"/>
      <c r="BH224" s="4"/>
      <c r="BI224" s="4"/>
      <c r="BJ224" s="4"/>
      <c r="BK224" s="4"/>
      <c r="BL224" s="4"/>
      <c r="BM224" s="4"/>
      <c r="BN224" s="4"/>
      <c r="BO224" s="4"/>
      <c r="BP224" s="4"/>
      <c r="BQ224" s="4"/>
      <c r="BR224" s="4"/>
      <c r="BS224" s="4"/>
      <c r="BT224" s="4"/>
      <c r="BU224" s="4"/>
      <c r="BV224" s="4"/>
      <c r="BW224" s="4"/>
      <c r="BX224" s="4"/>
      <c r="BY224" s="4"/>
      <c r="BZ224" s="4"/>
      <c r="CA224" s="4"/>
      <c r="CB224" s="4"/>
      <c r="CC224" s="4"/>
      <c r="CD224" s="4"/>
      <c r="CE224" s="4"/>
      <c r="CF224" s="4"/>
      <c r="CG224" s="4"/>
      <c r="CH224" s="4"/>
      <c r="CI224" s="4"/>
      <c r="CJ224" s="4"/>
      <c r="CK224" s="4"/>
      <c r="CL224" s="4"/>
      <c r="CM224" s="4"/>
      <c r="CN224" s="4"/>
      <c r="CO224" s="4"/>
      <c r="CP224" s="4"/>
      <c r="CQ224" s="4"/>
      <c r="CR224" s="4"/>
      <c r="CS224" s="4"/>
      <c r="CT224" s="4"/>
      <c r="CU224" s="4"/>
      <c r="CV224" s="4"/>
      <c r="CW224" s="4"/>
      <c r="CX224" s="4"/>
      <c r="CY224" s="4"/>
      <c r="CZ224" s="4"/>
      <c r="DA224" s="4"/>
      <c r="DB224" s="4"/>
      <c r="DC224" s="4"/>
      <c r="DD224" s="4"/>
      <c r="DE224" s="4"/>
      <c r="DF224" s="4"/>
      <c r="DG224" s="4"/>
      <c r="DH224" s="4"/>
      <c r="DI224" s="4"/>
      <c r="DJ224" s="4"/>
      <c r="DK224" s="4"/>
      <c r="DL224" s="4"/>
      <c r="DM224" s="4"/>
      <c r="DN224" s="4"/>
      <c r="DO224" s="4"/>
      <c r="DP224" s="4"/>
      <c r="DQ224" s="4"/>
      <c r="DR224" s="4"/>
      <c r="DS224" s="4"/>
      <c r="DT224" s="4"/>
      <c r="DU224" s="4"/>
      <c r="DV224" s="4"/>
      <c r="DW224" s="4"/>
    </row>
    <row r="225" spans="3:127" x14ac:dyDescent="0.2"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4"/>
      <c r="BC225" s="4"/>
      <c r="BD225" s="4"/>
      <c r="BE225" s="4"/>
      <c r="BF225" s="4"/>
      <c r="BG225" s="4"/>
      <c r="BH225" s="4"/>
      <c r="BI225" s="4"/>
      <c r="BJ225" s="4"/>
      <c r="BK225" s="4"/>
      <c r="BL225" s="4"/>
      <c r="BM225" s="4"/>
      <c r="BN225" s="4"/>
      <c r="BO225" s="4"/>
      <c r="BP225" s="4"/>
      <c r="BQ225" s="4"/>
      <c r="BR225" s="4"/>
      <c r="BS225" s="4"/>
      <c r="BT225" s="4"/>
      <c r="BU225" s="4"/>
      <c r="BV225" s="4"/>
      <c r="BW225" s="4"/>
      <c r="BX225" s="4"/>
      <c r="BY225" s="4"/>
      <c r="BZ225" s="4"/>
      <c r="CA225" s="4"/>
      <c r="CB225" s="4"/>
      <c r="CC225" s="4"/>
      <c r="CD225" s="4"/>
      <c r="CE225" s="4"/>
      <c r="CF225" s="4"/>
      <c r="CG225" s="4"/>
      <c r="CH225" s="4"/>
      <c r="CI225" s="4"/>
      <c r="CJ225" s="4"/>
      <c r="CK225" s="4"/>
      <c r="CL225" s="4"/>
      <c r="CM225" s="4"/>
      <c r="CN225" s="4"/>
      <c r="CO225" s="4"/>
      <c r="CP225" s="4"/>
      <c r="CQ225" s="4"/>
      <c r="CR225" s="4"/>
      <c r="CS225" s="4"/>
      <c r="CT225" s="4"/>
      <c r="CU225" s="4"/>
      <c r="CV225" s="4"/>
      <c r="CW225" s="4"/>
      <c r="CX225" s="4"/>
      <c r="CY225" s="4"/>
      <c r="CZ225" s="4"/>
      <c r="DA225" s="4"/>
      <c r="DB225" s="4"/>
      <c r="DC225" s="4"/>
      <c r="DD225" s="4"/>
      <c r="DE225" s="4"/>
      <c r="DF225" s="4"/>
      <c r="DG225" s="4"/>
      <c r="DH225" s="4"/>
      <c r="DI225" s="4"/>
      <c r="DJ225" s="4"/>
      <c r="DK225" s="4"/>
      <c r="DL225" s="4"/>
      <c r="DM225" s="4"/>
      <c r="DN225" s="4"/>
      <c r="DO225" s="4"/>
      <c r="DP225" s="4"/>
      <c r="DQ225" s="4"/>
      <c r="DR225" s="4"/>
      <c r="DS225" s="4"/>
      <c r="DT225" s="4"/>
      <c r="DU225" s="4"/>
      <c r="DV225" s="4"/>
      <c r="DW225" s="4"/>
    </row>
    <row r="226" spans="3:127" x14ac:dyDescent="0.2"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F226" s="4"/>
      <c r="BG226" s="4"/>
      <c r="BH226" s="4"/>
      <c r="BI226" s="4"/>
      <c r="BJ226" s="4"/>
      <c r="BK226" s="4"/>
      <c r="BL226" s="4"/>
      <c r="BM226" s="4"/>
      <c r="BN226" s="4"/>
      <c r="BO226" s="4"/>
      <c r="BP226" s="4"/>
      <c r="BQ226" s="4"/>
      <c r="BR226" s="4"/>
      <c r="BS226" s="4"/>
      <c r="BT226" s="4"/>
      <c r="BU226" s="4"/>
      <c r="BV226" s="4"/>
      <c r="BW226" s="4"/>
      <c r="BX226" s="4"/>
      <c r="BY226" s="4"/>
      <c r="BZ226" s="4"/>
      <c r="CA226" s="4"/>
      <c r="CB226" s="4"/>
      <c r="CC226" s="4"/>
      <c r="CD226" s="4"/>
      <c r="CE226" s="4"/>
      <c r="CF226" s="4"/>
      <c r="CG226" s="4"/>
      <c r="CH226" s="4"/>
      <c r="CI226" s="4"/>
      <c r="CJ226" s="4"/>
      <c r="CK226" s="4"/>
      <c r="CL226" s="4"/>
      <c r="CM226" s="4"/>
      <c r="CN226" s="4"/>
      <c r="CO226" s="4"/>
      <c r="CP226" s="4"/>
      <c r="CQ226" s="4"/>
      <c r="CR226" s="4"/>
      <c r="CS226" s="4"/>
      <c r="CT226" s="4"/>
      <c r="CU226" s="4"/>
      <c r="CV226" s="4"/>
      <c r="CW226" s="4"/>
      <c r="CX226" s="4"/>
      <c r="CY226" s="4"/>
      <c r="CZ226" s="4"/>
      <c r="DA226" s="4"/>
      <c r="DB226" s="4"/>
      <c r="DC226" s="4"/>
      <c r="DD226" s="4"/>
      <c r="DE226" s="4"/>
      <c r="DF226" s="4"/>
      <c r="DG226" s="4"/>
      <c r="DH226" s="4"/>
      <c r="DI226" s="4"/>
      <c r="DJ226" s="4"/>
      <c r="DK226" s="4"/>
      <c r="DL226" s="4"/>
      <c r="DM226" s="4"/>
      <c r="DN226" s="4"/>
      <c r="DO226" s="4"/>
      <c r="DP226" s="4"/>
      <c r="DQ226" s="4"/>
      <c r="DR226" s="4"/>
      <c r="DS226" s="4"/>
      <c r="DT226" s="4"/>
      <c r="DU226" s="4"/>
      <c r="DV226" s="4"/>
      <c r="DW226" s="4"/>
    </row>
    <row r="227" spans="3:127" x14ac:dyDescent="0.2"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4"/>
      <c r="BC227" s="4"/>
      <c r="BD227" s="4"/>
      <c r="BE227" s="4"/>
      <c r="BF227" s="4"/>
      <c r="BG227" s="4"/>
      <c r="BH227" s="4"/>
      <c r="BI227" s="4"/>
      <c r="BJ227" s="4"/>
      <c r="BK227" s="4"/>
      <c r="BL227" s="4"/>
      <c r="BM227" s="4"/>
      <c r="BN227" s="4"/>
      <c r="BO227" s="4"/>
      <c r="BP227" s="4"/>
      <c r="BQ227" s="4"/>
      <c r="BR227" s="4"/>
      <c r="BS227" s="4"/>
      <c r="BT227" s="4"/>
      <c r="BU227" s="4"/>
      <c r="BV227" s="4"/>
      <c r="BW227" s="4"/>
      <c r="BX227" s="4"/>
      <c r="BY227" s="4"/>
      <c r="BZ227" s="4"/>
      <c r="CA227" s="4"/>
      <c r="CB227" s="4"/>
      <c r="CC227" s="4"/>
      <c r="CD227" s="4"/>
      <c r="CE227" s="4"/>
      <c r="CF227" s="4"/>
      <c r="CG227" s="4"/>
      <c r="CH227" s="4"/>
      <c r="CI227" s="4"/>
      <c r="CJ227" s="4"/>
      <c r="CK227" s="4"/>
      <c r="CL227" s="4"/>
      <c r="CM227" s="4"/>
      <c r="CN227" s="4"/>
      <c r="CO227" s="4"/>
      <c r="CP227" s="4"/>
      <c r="CQ227" s="4"/>
      <c r="CR227" s="4"/>
      <c r="CS227" s="4"/>
      <c r="CT227" s="4"/>
      <c r="CU227" s="4"/>
      <c r="CV227" s="4"/>
      <c r="CW227" s="4"/>
      <c r="CX227" s="4"/>
      <c r="CY227" s="4"/>
      <c r="CZ227" s="4"/>
      <c r="DA227" s="4"/>
      <c r="DB227" s="4"/>
      <c r="DC227" s="4"/>
      <c r="DD227" s="4"/>
      <c r="DE227" s="4"/>
      <c r="DF227" s="4"/>
      <c r="DG227" s="4"/>
      <c r="DH227" s="4"/>
      <c r="DI227" s="4"/>
      <c r="DJ227" s="4"/>
      <c r="DK227" s="4"/>
      <c r="DL227" s="4"/>
      <c r="DM227" s="4"/>
      <c r="DN227" s="4"/>
      <c r="DO227" s="4"/>
      <c r="DP227" s="4"/>
      <c r="DQ227" s="4"/>
      <c r="DR227" s="4"/>
      <c r="DS227" s="4"/>
      <c r="DT227" s="4"/>
      <c r="DU227" s="4"/>
      <c r="DV227" s="4"/>
      <c r="DW227" s="4"/>
    </row>
    <row r="228" spans="3:127" x14ac:dyDescent="0.2"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/>
      <c r="BD228" s="4"/>
      <c r="BE228" s="4"/>
      <c r="BF228" s="4"/>
      <c r="BG228" s="4"/>
      <c r="BH228" s="4"/>
      <c r="BI228" s="4"/>
      <c r="BJ228" s="4"/>
      <c r="BK228" s="4"/>
      <c r="BL228" s="4"/>
      <c r="BM228" s="4"/>
      <c r="BN228" s="4"/>
      <c r="BO228" s="4"/>
      <c r="BP228" s="4"/>
      <c r="BQ228" s="4"/>
      <c r="BR228" s="4"/>
      <c r="BS228" s="4"/>
      <c r="BT228" s="4"/>
      <c r="BU228" s="4"/>
      <c r="BV228" s="4"/>
      <c r="BW228" s="4"/>
      <c r="BX228" s="4"/>
      <c r="BY228" s="4"/>
      <c r="BZ228" s="4"/>
      <c r="CA228" s="4"/>
      <c r="CB228" s="4"/>
      <c r="CC228" s="4"/>
      <c r="CD228" s="4"/>
      <c r="CE228" s="4"/>
      <c r="CF228" s="4"/>
      <c r="CG228" s="4"/>
      <c r="CH228" s="4"/>
      <c r="CI228" s="4"/>
      <c r="CJ228" s="4"/>
      <c r="CK228" s="4"/>
      <c r="CL228" s="4"/>
      <c r="CM228" s="4"/>
      <c r="CN228" s="4"/>
      <c r="CO228" s="4"/>
      <c r="CP228" s="4"/>
      <c r="CQ228" s="4"/>
      <c r="CR228" s="4"/>
      <c r="CS228" s="4"/>
      <c r="CT228" s="4"/>
      <c r="CU228" s="4"/>
      <c r="CV228" s="4"/>
      <c r="CW228" s="4"/>
      <c r="CX228" s="4"/>
      <c r="CY228" s="4"/>
      <c r="CZ228" s="4"/>
      <c r="DA228" s="4"/>
      <c r="DB228" s="4"/>
      <c r="DC228" s="4"/>
      <c r="DD228" s="4"/>
      <c r="DE228" s="4"/>
      <c r="DF228" s="4"/>
      <c r="DG228" s="4"/>
      <c r="DH228" s="4"/>
      <c r="DI228" s="4"/>
      <c r="DJ228" s="4"/>
      <c r="DK228" s="4"/>
      <c r="DL228" s="4"/>
      <c r="DM228" s="4"/>
      <c r="DN228" s="4"/>
      <c r="DO228" s="4"/>
      <c r="DP228" s="4"/>
      <c r="DQ228" s="4"/>
      <c r="DR228" s="4"/>
      <c r="DS228" s="4"/>
      <c r="DT228" s="4"/>
      <c r="DU228" s="4"/>
      <c r="DV228" s="4"/>
      <c r="DW228" s="4"/>
    </row>
    <row r="229" spans="3:127" x14ac:dyDescent="0.2"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  <c r="BB229" s="4"/>
      <c r="BC229" s="4"/>
      <c r="BD229" s="4"/>
      <c r="BE229" s="4"/>
      <c r="BF229" s="4"/>
      <c r="BG229" s="4"/>
      <c r="BH229" s="4"/>
      <c r="BI229" s="4"/>
      <c r="BJ229" s="4"/>
      <c r="BK229" s="4"/>
      <c r="BL229" s="4"/>
      <c r="BM229" s="4"/>
      <c r="BN229" s="4"/>
      <c r="BO229" s="4"/>
      <c r="BP229" s="4"/>
      <c r="BQ229" s="4"/>
      <c r="BR229" s="4"/>
      <c r="BS229" s="4"/>
      <c r="BT229" s="4"/>
      <c r="BU229" s="4"/>
      <c r="BV229" s="4"/>
      <c r="BW229" s="4"/>
      <c r="BX229" s="4"/>
      <c r="BY229" s="4"/>
      <c r="BZ229" s="4"/>
      <c r="CA229" s="4"/>
      <c r="CB229" s="4"/>
      <c r="CC229" s="4"/>
      <c r="CD229" s="4"/>
      <c r="CE229" s="4"/>
      <c r="CF229" s="4"/>
      <c r="CG229" s="4"/>
      <c r="CH229" s="4"/>
      <c r="CI229" s="4"/>
      <c r="CJ229" s="4"/>
      <c r="CK229" s="4"/>
      <c r="CL229" s="4"/>
      <c r="CM229" s="4"/>
      <c r="CN229" s="4"/>
      <c r="CO229" s="4"/>
      <c r="CP229" s="4"/>
      <c r="CQ229" s="4"/>
      <c r="CR229" s="4"/>
      <c r="CS229" s="4"/>
      <c r="CT229" s="4"/>
      <c r="CU229" s="4"/>
      <c r="CV229" s="4"/>
      <c r="CW229" s="4"/>
      <c r="CX229" s="4"/>
      <c r="CY229" s="4"/>
      <c r="CZ229" s="4"/>
      <c r="DA229" s="4"/>
      <c r="DB229" s="4"/>
      <c r="DC229" s="4"/>
      <c r="DD229" s="4"/>
      <c r="DE229" s="4"/>
      <c r="DF229" s="4"/>
      <c r="DG229" s="4"/>
      <c r="DH229" s="4"/>
      <c r="DI229" s="4"/>
      <c r="DJ229" s="4"/>
      <c r="DK229" s="4"/>
      <c r="DL229" s="4"/>
      <c r="DM229" s="4"/>
      <c r="DN229" s="4"/>
      <c r="DO229" s="4"/>
      <c r="DP229" s="4"/>
      <c r="DQ229" s="4"/>
      <c r="DR229" s="4"/>
      <c r="DS229" s="4"/>
      <c r="DT229" s="4"/>
      <c r="DU229" s="4"/>
      <c r="DV229" s="4"/>
      <c r="DW229" s="4"/>
    </row>
    <row r="230" spans="3:127" x14ac:dyDescent="0.2"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/>
      <c r="BE230" s="4"/>
      <c r="BF230" s="4"/>
      <c r="BG230" s="4"/>
      <c r="BH230" s="4"/>
      <c r="BI230" s="4"/>
      <c r="BJ230" s="4"/>
      <c r="BK230" s="4"/>
      <c r="BL230" s="4"/>
      <c r="BM230" s="4"/>
      <c r="BN230" s="4"/>
      <c r="BO230" s="4"/>
      <c r="BP230" s="4"/>
      <c r="BQ230" s="4"/>
      <c r="BR230" s="4"/>
      <c r="BS230" s="4"/>
      <c r="BT230" s="4"/>
      <c r="BU230" s="4"/>
      <c r="BV230" s="4"/>
      <c r="BW230" s="4"/>
      <c r="BX230" s="4"/>
      <c r="BY230" s="4"/>
      <c r="BZ230" s="4"/>
      <c r="CA230" s="4"/>
      <c r="CB230" s="4"/>
      <c r="CC230" s="4"/>
      <c r="CD230" s="4"/>
      <c r="CE230" s="4"/>
      <c r="CF230" s="4"/>
      <c r="CG230" s="4"/>
      <c r="CH230" s="4"/>
      <c r="CI230" s="4"/>
      <c r="CJ230" s="4"/>
      <c r="CK230" s="4"/>
      <c r="CL230" s="4"/>
      <c r="CM230" s="4"/>
      <c r="CN230" s="4"/>
      <c r="CO230" s="4"/>
      <c r="CP230" s="4"/>
      <c r="CQ230" s="4"/>
      <c r="CR230" s="4"/>
      <c r="CS230" s="4"/>
      <c r="CT230" s="4"/>
      <c r="CU230" s="4"/>
      <c r="CV230" s="4"/>
      <c r="CW230" s="4"/>
      <c r="CX230" s="4"/>
      <c r="CY230" s="4"/>
      <c r="CZ230" s="4"/>
      <c r="DA230" s="4"/>
      <c r="DB230" s="4"/>
      <c r="DC230" s="4"/>
      <c r="DD230" s="4"/>
      <c r="DE230" s="4"/>
      <c r="DF230" s="4"/>
      <c r="DG230" s="4"/>
      <c r="DH230" s="4"/>
      <c r="DI230" s="4"/>
      <c r="DJ230" s="4"/>
      <c r="DK230" s="4"/>
      <c r="DL230" s="4"/>
      <c r="DM230" s="4"/>
      <c r="DN230" s="4"/>
      <c r="DO230" s="4"/>
      <c r="DP230" s="4"/>
      <c r="DQ230" s="4"/>
      <c r="DR230" s="4"/>
      <c r="DS230" s="4"/>
      <c r="DT230" s="4"/>
      <c r="DU230" s="4"/>
      <c r="DV230" s="4"/>
      <c r="DW230" s="4"/>
    </row>
    <row r="231" spans="3:127" x14ac:dyDescent="0.2"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  <c r="BC231" s="4"/>
      <c r="BD231" s="4"/>
      <c r="BE231" s="4"/>
      <c r="BF231" s="4"/>
      <c r="BG231" s="4"/>
      <c r="BH231" s="4"/>
      <c r="BI231" s="4"/>
      <c r="BJ231" s="4"/>
      <c r="BK231" s="4"/>
      <c r="BL231" s="4"/>
      <c r="BM231" s="4"/>
      <c r="BN231" s="4"/>
      <c r="BO231" s="4"/>
      <c r="BP231" s="4"/>
      <c r="BQ231" s="4"/>
      <c r="BR231" s="4"/>
      <c r="BS231" s="4"/>
      <c r="BT231" s="4"/>
      <c r="BU231" s="4"/>
      <c r="BV231" s="4"/>
      <c r="BW231" s="4"/>
      <c r="BX231" s="4"/>
      <c r="BY231" s="4"/>
      <c r="BZ231" s="4"/>
      <c r="CA231" s="4"/>
      <c r="CB231" s="4"/>
      <c r="CC231" s="4"/>
      <c r="CD231" s="4"/>
      <c r="CE231" s="4"/>
      <c r="CF231" s="4"/>
      <c r="CG231" s="4"/>
      <c r="CH231" s="4"/>
      <c r="CI231" s="4"/>
      <c r="CJ231" s="4"/>
      <c r="CK231" s="4"/>
      <c r="CL231" s="4"/>
      <c r="CM231" s="4"/>
      <c r="CN231" s="4"/>
      <c r="CO231" s="4"/>
      <c r="CP231" s="4"/>
      <c r="CQ231" s="4"/>
      <c r="CR231" s="4"/>
      <c r="CS231" s="4"/>
      <c r="CT231" s="4"/>
      <c r="CU231" s="4"/>
      <c r="CV231" s="4"/>
      <c r="CW231" s="4"/>
      <c r="CX231" s="4"/>
      <c r="CY231" s="4"/>
      <c r="CZ231" s="4"/>
      <c r="DA231" s="4"/>
      <c r="DB231" s="4"/>
      <c r="DC231" s="4"/>
      <c r="DD231" s="4"/>
      <c r="DE231" s="4"/>
      <c r="DF231" s="4"/>
      <c r="DG231" s="4"/>
      <c r="DH231" s="4"/>
      <c r="DI231" s="4"/>
      <c r="DJ231" s="4"/>
      <c r="DK231" s="4"/>
      <c r="DL231" s="4"/>
      <c r="DM231" s="4"/>
      <c r="DN231" s="4"/>
      <c r="DO231" s="4"/>
      <c r="DP231" s="4"/>
      <c r="DQ231" s="4"/>
      <c r="DR231" s="4"/>
      <c r="DS231" s="4"/>
      <c r="DT231" s="4"/>
      <c r="DU231" s="4"/>
      <c r="DV231" s="4"/>
      <c r="DW231" s="4"/>
    </row>
    <row r="232" spans="3:127" x14ac:dyDescent="0.2"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4"/>
      <c r="BE232" s="4"/>
      <c r="BF232" s="4"/>
      <c r="BG232" s="4"/>
      <c r="BH232" s="4"/>
      <c r="BI232" s="4"/>
      <c r="BJ232" s="4"/>
      <c r="BK232" s="4"/>
      <c r="BL232" s="4"/>
      <c r="BM232" s="4"/>
      <c r="BN232" s="4"/>
      <c r="BO232" s="4"/>
      <c r="BP232" s="4"/>
      <c r="BQ232" s="4"/>
      <c r="BR232" s="4"/>
      <c r="BS232" s="4"/>
      <c r="BT232" s="4"/>
      <c r="BU232" s="4"/>
      <c r="BV232" s="4"/>
      <c r="BW232" s="4"/>
      <c r="BX232" s="4"/>
      <c r="BY232" s="4"/>
      <c r="BZ232" s="4"/>
      <c r="CA232" s="4"/>
      <c r="CB232" s="4"/>
      <c r="CC232" s="4"/>
      <c r="CD232" s="4"/>
      <c r="CE232" s="4"/>
      <c r="CF232" s="4"/>
      <c r="CG232" s="4"/>
      <c r="CH232" s="4"/>
      <c r="CI232" s="4"/>
      <c r="CJ232" s="4"/>
      <c r="CK232" s="4"/>
      <c r="CL232" s="4"/>
      <c r="CM232" s="4"/>
      <c r="CN232" s="4"/>
      <c r="CO232" s="4"/>
      <c r="CP232" s="4"/>
      <c r="CQ232" s="4"/>
      <c r="CR232" s="4"/>
      <c r="CS232" s="4"/>
      <c r="CT232" s="4"/>
      <c r="CU232" s="4"/>
      <c r="CV232" s="4"/>
      <c r="CW232" s="4"/>
      <c r="CX232" s="4"/>
      <c r="CY232" s="4"/>
      <c r="CZ232" s="4"/>
      <c r="DA232" s="4"/>
      <c r="DB232" s="4"/>
      <c r="DC232" s="4"/>
      <c r="DD232" s="4"/>
      <c r="DE232" s="4"/>
      <c r="DF232" s="4"/>
      <c r="DG232" s="4"/>
      <c r="DH232" s="4"/>
      <c r="DI232" s="4"/>
      <c r="DJ232" s="4"/>
      <c r="DK232" s="4"/>
      <c r="DL232" s="4"/>
      <c r="DM232" s="4"/>
      <c r="DN232" s="4"/>
      <c r="DO232" s="4"/>
      <c r="DP232" s="4"/>
      <c r="DQ232" s="4"/>
      <c r="DR232" s="4"/>
      <c r="DS232" s="4"/>
      <c r="DT232" s="4"/>
      <c r="DU232" s="4"/>
      <c r="DV232" s="4"/>
      <c r="DW232" s="4"/>
    </row>
    <row r="233" spans="3:127" x14ac:dyDescent="0.2"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  <c r="BA233" s="4"/>
      <c r="BB233" s="4"/>
      <c r="BC233" s="4"/>
      <c r="BD233" s="4"/>
      <c r="BE233" s="4"/>
      <c r="BF233" s="4"/>
      <c r="BG233" s="4"/>
      <c r="BH233" s="4"/>
      <c r="BI233" s="4"/>
      <c r="BJ233" s="4"/>
      <c r="BK233" s="4"/>
      <c r="BL233" s="4"/>
      <c r="BM233" s="4"/>
      <c r="BN233" s="4"/>
      <c r="BO233" s="4"/>
      <c r="BP233" s="4"/>
      <c r="BQ233" s="4"/>
      <c r="BR233" s="4"/>
      <c r="BS233" s="4"/>
      <c r="BT233" s="4"/>
      <c r="BU233" s="4"/>
      <c r="BV233" s="4"/>
      <c r="BW233" s="4"/>
      <c r="BX233" s="4"/>
      <c r="BY233" s="4"/>
      <c r="BZ233" s="4"/>
      <c r="CA233" s="4"/>
      <c r="CB233" s="4"/>
      <c r="CC233" s="4"/>
      <c r="CD233" s="4"/>
      <c r="CE233" s="4"/>
      <c r="CF233" s="4"/>
      <c r="CG233" s="4"/>
      <c r="CH233" s="4"/>
      <c r="CI233" s="4"/>
      <c r="CJ233" s="4"/>
      <c r="CK233" s="4"/>
      <c r="CL233" s="4"/>
      <c r="CM233" s="4"/>
      <c r="CN233" s="4"/>
      <c r="CO233" s="4"/>
      <c r="CP233" s="4"/>
      <c r="CQ233" s="4"/>
      <c r="CR233" s="4"/>
      <c r="CS233" s="4"/>
      <c r="CT233" s="4"/>
      <c r="CU233" s="4"/>
      <c r="CV233" s="4"/>
      <c r="CW233" s="4"/>
      <c r="CX233" s="4"/>
      <c r="CY233" s="4"/>
      <c r="CZ233" s="4"/>
      <c r="DA233" s="4"/>
      <c r="DB233" s="4"/>
      <c r="DC233" s="4"/>
      <c r="DD233" s="4"/>
      <c r="DE233" s="4"/>
      <c r="DF233" s="4"/>
      <c r="DG233" s="4"/>
      <c r="DH233" s="4"/>
      <c r="DI233" s="4"/>
      <c r="DJ233" s="4"/>
      <c r="DK233" s="4"/>
      <c r="DL233" s="4"/>
      <c r="DM233" s="4"/>
      <c r="DN233" s="4"/>
      <c r="DO233" s="4"/>
      <c r="DP233" s="4"/>
      <c r="DQ233" s="4"/>
      <c r="DR233" s="4"/>
      <c r="DS233" s="4"/>
      <c r="DT233" s="4"/>
      <c r="DU233" s="4"/>
      <c r="DV233" s="4"/>
      <c r="DW233" s="4"/>
    </row>
    <row r="234" spans="3:127" x14ac:dyDescent="0.2"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  <c r="BC234" s="4"/>
      <c r="BD234" s="4"/>
      <c r="BE234" s="4"/>
      <c r="BF234" s="4"/>
      <c r="BG234" s="4"/>
      <c r="BH234" s="4"/>
      <c r="BI234" s="4"/>
      <c r="BJ234" s="4"/>
      <c r="BK234" s="4"/>
      <c r="BL234" s="4"/>
      <c r="BM234" s="4"/>
      <c r="BN234" s="4"/>
      <c r="BO234" s="4"/>
      <c r="BP234" s="4"/>
      <c r="BQ234" s="4"/>
      <c r="BR234" s="4"/>
      <c r="BS234" s="4"/>
      <c r="BT234" s="4"/>
      <c r="BU234" s="4"/>
      <c r="BV234" s="4"/>
      <c r="BW234" s="4"/>
      <c r="BX234" s="4"/>
      <c r="BY234" s="4"/>
      <c r="BZ234" s="4"/>
      <c r="CA234" s="4"/>
      <c r="CB234" s="4"/>
      <c r="CC234" s="4"/>
      <c r="CD234" s="4"/>
      <c r="CE234" s="4"/>
      <c r="CF234" s="4"/>
      <c r="CG234" s="4"/>
      <c r="CH234" s="4"/>
      <c r="CI234" s="4"/>
      <c r="CJ234" s="4"/>
      <c r="CK234" s="4"/>
      <c r="CL234" s="4"/>
      <c r="CM234" s="4"/>
      <c r="CN234" s="4"/>
      <c r="CO234" s="4"/>
      <c r="CP234" s="4"/>
      <c r="CQ234" s="4"/>
      <c r="CR234" s="4"/>
      <c r="CS234" s="4"/>
      <c r="CT234" s="4"/>
      <c r="CU234" s="4"/>
      <c r="CV234" s="4"/>
      <c r="CW234" s="4"/>
      <c r="CX234" s="4"/>
      <c r="CY234" s="4"/>
      <c r="CZ234" s="4"/>
      <c r="DA234" s="4"/>
      <c r="DB234" s="4"/>
      <c r="DC234" s="4"/>
      <c r="DD234" s="4"/>
      <c r="DE234" s="4"/>
      <c r="DF234" s="4"/>
      <c r="DG234" s="4"/>
      <c r="DH234" s="4"/>
      <c r="DI234" s="4"/>
      <c r="DJ234" s="4"/>
      <c r="DK234" s="4"/>
      <c r="DL234" s="4"/>
      <c r="DM234" s="4"/>
      <c r="DN234" s="4"/>
      <c r="DO234" s="4"/>
      <c r="DP234" s="4"/>
      <c r="DQ234" s="4"/>
      <c r="DR234" s="4"/>
      <c r="DS234" s="4"/>
      <c r="DT234" s="4"/>
      <c r="DU234" s="4"/>
      <c r="DV234" s="4"/>
      <c r="DW234" s="4"/>
    </row>
    <row r="235" spans="3:127" x14ac:dyDescent="0.2"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  <c r="BA235" s="4"/>
      <c r="BB235" s="4"/>
      <c r="BC235" s="4"/>
      <c r="BD235" s="4"/>
      <c r="BE235" s="4"/>
      <c r="BF235" s="4"/>
      <c r="BG235" s="4"/>
      <c r="BH235" s="4"/>
      <c r="BI235" s="4"/>
      <c r="BJ235" s="4"/>
      <c r="BK235" s="4"/>
      <c r="BL235" s="4"/>
      <c r="BM235" s="4"/>
      <c r="BN235" s="4"/>
      <c r="BO235" s="4"/>
      <c r="BP235" s="4"/>
      <c r="BQ235" s="4"/>
      <c r="BR235" s="4"/>
      <c r="BS235" s="4"/>
      <c r="BT235" s="4"/>
      <c r="BU235" s="4"/>
      <c r="BV235" s="4"/>
      <c r="BW235" s="4"/>
      <c r="BX235" s="4"/>
      <c r="BY235" s="4"/>
      <c r="BZ235" s="4"/>
      <c r="CA235" s="4"/>
      <c r="CB235" s="4"/>
      <c r="CC235" s="4"/>
      <c r="CD235" s="4"/>
      <c r="CE235" s="4"/>
      <c r="CF235" s="4"/>
      <c r="CG235" s="4"/>
      <c r="CH235" s="4"/>
      <c r="CI235" s="4"/>
      <c r="CJ235" s="4"/>
      <c r="CK235" s="4"/>
      <c r="CL235" s="4"/>
      <c r="CM235" s="4"/>
      <c r="CN235" s="4"/>
      <c r="CO235" s="4"/>
      <c r="CP235" s="4"/>
      <c r="CQ235" s="4"/>
      <c r="CR235" s="4"/>
      <c r="CS235" s="4"/>
      <c r="CT235" s="4"/>
      <c r="CU235" s="4"/>
      <c r="CV235" s="4"/>
      <c r="CW235" s="4"/>
      <c r="CX235" s="4"/>
      <c r="CY235" s="4"/>
      <c r="CZ235" s="4"/>
      <c r="DA235" s="4"/>
      <c r="DB235" s="4"/>
      <c r="DC235" s="4"/>
      <c r="DD235" s="4"/>
      <c r="DE235" s="4"/>
      <c r="DF235" s="4"/>
      <c r="DG235" s="4"/>
      <c r="DH235" s="4"/>
      <c r="DI235" s="4"/>
      <c r="DJ235" s="4"/>
      <c r="DK235" s="4"/>
      <c r="DL235" s="4"/>
      <c r="DM235" s="4"/>
      <c r="DN235" s="4"/>
      <c r="DO235" s="4"/>
      <c r="DP235" s="4"/>
      <c r="DQ235" s="4"/>
      <c r="DR235" s="4"/>
      <c r="DS235" s="4"/>
      <c r="DT235" s="4"/>
      <c r="DU235" s="4"/>
      <c r="DV235" s="4"/>
      <c r="DW235" s="4"/>
    </row>
    <row r="236" spans="3:127" x14ac:dyDescent="0.2"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  <c r="BD236" s="4"/>
      <c r="BE236" s="4"/>
      <c r="BF236" s="4"/>
      <c r="BG236" s="4"/>
      <c r="BH236" s="4"/>
      <c r="BI236" s="4"/>
      <c r="BJ236" s="4"/>
      <c r="BK236" s="4"/>
      <c r="BL236" s="4"/>
      <c r="BM236" s="4"/>
      <c r="BN236" s="4"/>
      <c r="BO236" s="4"/>
      <c r="BP236" s="4"/>
      <c r="BQ236" s="4"/>
      <c r="BR236" s="4"/>
      <c r="BS236" s="4"/>
      <c r="BT236" s="4"/>
      <c r="BU236" s="4"/>
      <c r="BV236" s="4"/>
      <c r="BW236" s="4"/>
      <c r="BX236" s="4"/>
      <c r="BY236" s="4"/>
      <c r="BZ236" s="4"/>
      <c r="CA236" s="4"/>
      <c r="CB236" s="4"/>
      <c r="CC236" s="4"/>
      <c r="CD236" s="4"/>
      <c r="CE236" s="4"/>
      <c r="CF236" s="4"/>
      <c r="CG236" s="4"/>
      <c r="CH236" s="4"/>
      <c r="CI236" s="4"/>
      <c r="CJ236" s="4"/>
      <c r="CK236" s="4"/>
      <c r="CL236" s="4"/>
      <c r="CM236" s="4"/>
      <c r="CN236" s="4"/>
      <c r="CO236" s="4"/>
      <c r="CP236" s="4"/>
      <c r="CQ236" s="4"/>
      <c r="CR236" s="4"/>
      <c r="CS236" s="4"/>
      <c r="CT236" s="4"/>
      <c r="CU236" s="4"/>
      <c r="CV236" s="4"/>
      <c r="CW236" s="4"/>
      <c r="CX236" s="4"/>
      <c r="CY236" s="4"/>
      <c r="CZ236" s="4"/>
      <c r="DA236" s="4"/>
      <c r="DB236" s="4"/>
      <c r="DC236" s="4"/>
      <c r="DD236" s="4"/>
      <c r="DE236" s="4"/>
      <c r="DF236" s="4"/>
      <c r="DG236" s="4"/>
      <c r="DH236" s="4"/>
      <c r="DI236" s="4"/>
      <c r="DJ236" s="4"/>
      <c r="DK236" s="4"/>
      <c r="DL236" s="4"/>
      <c r="DM236" s="4"/>
      <c r="DN236" s="4"/>
      <c r="DO236" s="4"/>
      <c r="DP236" s="4"/>
      <c r="DQ236" s="4"/>
      <c r="DR236" s="4"/>
      <c r="DS236" s="4"/>
      <c r="DT236" s="4"/>
      <c r="DU236" s="4"/>
      <c r="DV236" s="4"/>
      <c r="DW236" s="4"/>
    </row>
    <row r="237" spans="3:127" x14ac:dyDescent="0.2"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  <c r="BA237" s="4"/>
      <c r="BB237" s="4"/>
      <c r="BC237" s="4"/>
      <c r="BD237" s="4"/>
      <c r="BE237" s="4"/>
      <c r="BF237" s="4"/>
      <c r="BG237" s="4"/>
      <c r="BH237" s="4"/>
      <c r="BI237" s="4"/>
      <c r="BJ237" s="4"/>
      <c r="BK237" s="4"/>
      <c r="BL237" s="4"/>
      <c r="BM237" s="4"/>
      <c r="BN237" s="4"/>
      <c r="BO237" s="4"/>
      <c r="BP237" s="4"/>
      <c r="BQ237" s="4"/>
      <c r="BR237" s="4"/>
      <c r="BS237" s="4"/>
      <c r="BT237" s="4"/>
      <c r="BU237" s="4"/>
      <c r="BV237" s="4"/>
      <c r="BW237" s="4"/>
      <c r="BX237" s="4"/>
      <c r="BY237" s="4"/>
      <c r="BZ237" s="4"/>
      <c r="CA237" s="4"/>
      <c r="CB237" s="4"/>
      <c r="CC237" s="4"/>
      <c r="CD237" s="4"/>
      <c r="CE237" s="4"/>
      <c r="CF237" s="4"/>
      <c r="CG237" s="4"/>
      <c r="CH237" s="4"/>
      <c r="CI237" s="4"/>
      <c r="CJ237" s="4"/>
      <c r="CK237" s="4"/>
      <c r="CL237" s="4"/>
      <c r="CM237" s="4"/>
      <c r="CN237" s="4"/>
      <c r="CO237" s="4"/>
      <c r="CP237" s="4"/>
      <c r="CQ237" s="4"/>
      <c r="CR237" s="4"/>
      <c r="CS237" s="4"/>
      <c r="CT237" s="4"/>
      <c r="CU237" s="4"/>
      <c r="CV237" s="4"/>
      <c r="CW237" s="4"/>
      <c r="CX237" s="4"/>
      <c r="CY237" s="4"/>
      <c r="CZ237" s="4"/>
      <c r="DA237" s="4"/>
      <c r="DB237" s="4"/>
      <c r="DC237" s="4"/>
      <c r="DD237" s="4"/>
      <c r="DE237" s="4"/>
      <c r="DF237" s="4"/>
      <c r="DG237" s="4"/>
      <c r="DH237" s="4"/>
      <c r="DI237" s="4"/>
      <c r="DJ237" s="4"/>
      <c r="DK237" s="4"/>
      <c r="DL237" s="4"/>
      <c r="DM237" s="4"/>
      <c r="DN237" s="4"/>
      <c r="DO237" s="4"/>
      <c r="DP237" s="4"/>
      <c r="DQ237" s="4"/>
      <c r="DR237" s="4"/>
      <c r="DS237" s="4"/>
      <c r="DT237" s="4"/>
      <c r="DU237" s="4"/>
      <c r="DV237" s="4"/>
      <c r="DW237" s="4"/>
    </row>
    <row r="238" spans="3:127" x14ac:dyDescent="0.2"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  <c r="BA238" s="4"/>
      <c r="BB238" s="4"/>
      <c r="BC238" s="4"/>
      <c r="BD238" s="4"/>
      <c r="BE238" s="4"/>
      <c r="BF238" s="4"/>
      <c r="BG238" s="4"/>
      <c r="BH238" s="4"/>
      <c r="BI238" s="4"/>
      <c r="BJ238" s="4"/>
      <c r="BK238" s="4"/>
      <c r="BL238" s="4"/>
      <c r="BM238" s="4"/>
      <c r="BN238" s="4"/>
      <c r="BO238" s="4"/>
      <c r="BP238" s="4"/>
      <c r="BQ238" s="4"/>
      <c r="BR238" s="4"/>
      <c r="BS238" s="4"/>
      <c r="BT238" s="4"/>
      <c r="BU238" s="4"/>
      <c r="BV238" s="4"/>
      <c r="BW238" s="4"/>
      <c r="BX238" s="4"/>
      <c r="BY238" s="4"/>
      <c r="BZ238" s="4"/>
      <c r="CA238" s="4"/>
      <c r="CB238" s="4"/>
      <c r="CC238" s="4"/>
      <c r="CD238" s="4"/>
      <c r="CE238" s="4"/>
      <c r="CF238" s="4"/>
      <c r="CG238" s="4"/>
      <c r="CH238" s="4"/>
      <c r="CI238" s="4"/>
      <c r="CJ238" s="4"/>
      <c r="CK238" s="4"/>
      <c r="CL238" s="4"/>
      <c r="CM238" s="4"/>
      <c r="CN238" s="4"/>
      <c r="CO238" s="4"/>
      <c r="CP238" s="4"/>
      <c r="CQ238" s="4"/>
      <c r="CR238" s="4"/>
      <c r="CS238" s="4"/>
      <c r="CT238" s="4"/>
      <c r="CU238" s="4"/>
      <c r="CV238" s="4"/>
      <c r="CW238" s="4"/>
      <c r="CX238" s="4"/>
      <c r="CY238" s="4"/>
      <c r="CZ238" s="4"/>
      <c r="DA238" s="4"/>
      <c r="DB238" s="4"/>
      <c r="DC238" s="4"/>
      <c r="DD238" s="4"/>
      <c r="DE238" s="4"/>
      <c r="DF238" s="4"/>
      <c r="DG238" s="4"/>
      <c r="DH238" s="4"/>
      <c r="DI238" s="4"/>
      <c r="DJ238" s="4"/>
      <c r="DK238" s="4"/>
      <c r="DL238" s="4"/>
      <c r="DM238" s="4"/>
      <c r="DN238" s="4"/>
      <c r="DO238" s="4"/>
      <c r="DP238" s="4"/>
      <c r="DQ238" s="4"/>
      <c r="DR238" s="4"/>
      <c r="DS238" s="4"/>
      <c r="DT238" s="4"/>
      <c r="DU238" s="4"/>
      <c r="DV238" s="4"/>
      <c r="DW238" s="4"/>
    </row>
    <row r="239" spans="3:127" x14ac:dyDescent="0.2"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  <c r="BA239" s="4"/>
      <c r="BB239" s="4"/>
      <c r="BC239" s="4"/>
      <c r="BD239" s="4"/>
      <c r="BE239" s="4"/>
      <c r="BF239" s="4"/>
      <c r="BG239" s="4"/>
      <c r="BH239" s="4"/>
      <c r="BI239" s="4"/>
      <c r="BJ239" s="4"/>
      <c r="BK239" s="4"/>
      <c r="BL239" s="4"/>
      <c r="BM239" s="4"/>
      <c r="BN239" s="4"/>
      <c r="BO239" s="4"/>
      <c r="BP239" s="4"/>
      <c r="BQ239" s="4"/>
      <c r="BR239" s="4"/>
      <c r="BS239" s="4"/>
      <c r="BT239" s="4"/>
      <c r="BU239" s="4"/>
      <c r="BV239" s="4"/>
      <c r="BW239" s="4"/>
      <c r="BX239" s="4"/>
      <c r="BY239" s="4"/>
      <c r="BZ239" s="4"/>
      <c r="CA239" s="4"/>
      <c r="CB239" s="4"/>
      <c r="CC239" s="4"/>
      <c r="CD239" s="4"/>
      <c r="CE239" s="4"/>
      <c r="CF239" s="4"/>
      <c r="CG239" s="4"/>
      <c r="CH239" s="4"/>
      <c r="CI239" s="4"/>
      <c r="CJ239" s="4"/>
      <c r="CK239" s="4"/>
      <c r="CL239" s="4"/>
      <c r="CM239" s="4"/>
      <c r="CN239" s="4"/>
      <c r="CO239" s="4"/>
      <c r="CP239" s="4"/>
      <c r="CQ239" s="4"/>
      <c r="CR239" s="4"/>
      <c r="CS239" s="4"/>
      <c r="CT239" s="4"/>
      <c r="CU239" s="4"/>
      <c r="CV239" s="4"/>
      <c r="CW239" s="4"/>
      <c r="CX239" s="4"/>
      <c r="CY239" s="4"/>
      <c r="CZ239" s="4"/>
      <c r="DA239" s="4"/>
      <c r="DB239" s="4"/>
      <c r="DC239" s="4"/>
      <c r="DD239" s="4"/>
      <c r="DE239" s="4"/>
      <c r="DF239" s="4"/>
      <c r="DG239" s="4"/>
      <c r="DH239" s="4"/>
      <c r="DI239" s="4"/>
      <c r="DJ239" s="4"/>
      <c r="DK239" s="4"/>
      <c r="DL239" s="4"/>
      <c r="DM239" s="4"/>
      <c r="DN239" s="4"/>
      <c r="DO239" s="4"/>
      <c r="DP239" s="4"/>
      <c r="DQ239" s="4"/>
      <c r="DR239" s="4"/>
      <c r="DS239" s="4"/>
      <c r="DT239" s="4"/>
      <c r="DU239" s="4"/>
      <c r="DV239" s="4"/>
      <c r="DW239" s="4"/>
    </row>
    <row r="240" spans="3:127" x14ac:dyDescent="0.2"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  <c r="BA240" s="4"/>
      <c r="BB240" s="4"/>
      <c r="BC240" s="4"/>
      <c r="BD240" s="4"/>
      <c r="BE240" s="4"/>
      <c r="BF240" s="4"/>
      <c r="BG240" s="4"/>
      <c r="BH240" s="4"/>
      <c r="BI240" s="4"/>
      <c r="BJ240" s="4"/>
      <c r="BK240" s="4"/>
      <c r="BL240" s="4"/>
      <c r="BM240" s="4"/>
      <c r="BN240" s="4"/>
      <c r="BO240" s="4"/>
      <c r="BP240" s="4"/>
      <c r="BQ240" s="4"/>
      <c r="BR240" s="4"/>
      <c r="BS240" s="4"/>
      <c r="BT240" s="4"/>
      <c r="BU240" s="4"/>
      <c r="BV240" s="4"/>
      <c r="BW240" s="4"/>
      <c r="BX240" s="4"/>
      <c r="BY240" s="4"/>
      <c r="BZ240" s="4"/>
      <c r="CA240" s="4"/>
      <c r="CB240" s="4"/>
      <c r="CC240" s="4"/>
      <c r="CD240" s="4"/>
      <c r="CE240" s="4"/>
      <c r="CF240" s="4"/>
      <c r="CG240" s="4"/>
      <c r="CH240" s="4"/>
      <c r="CI240" s="4"/>
      <c r="CJ240" s="4"/>
      <c r="CK240" s="4"/>
      <c r="CL240" s="4"/>
      <c r="CM240" s="4"/>
      <c r="CN240" s="4"/>
      <c r="CO240" s="4"/>
      <c r="CP240" s="4"/>
      <c r="CQ240" s="4"/>
      <c r="CR240" s="4"/>
      <c r="CS240" s="4"/>
      <c r="CT240" s="4"/>
      <c r="CU240" s="4"/>
      <c r="CV240" s="4"/>
      <c r="CW240" s="4"/>
      <c r="CX240" s="4"/>
      <c r="CY240" s="4"/>
      <c r="CZ240" s="4"/>
      <c r="DA240" s="4"/>
      <c r="DB240" s="4"/>
      <c r="DC240" s="4"/>
      <c r="DD240" s="4"/>
      <c r="DE240" s="4"/>
      <c r="DF240" s="4"/>
      <c r="DG240" s="4"/>
      <c r="DH240" s="4"/>
      <c r="DI240" s="4"/>
      <c r="DJ240" s="4"/>
      <c r="DK240" s="4"/>
      <c r="DL240" s="4"/>
      <c r="DM240" s="4"/>
      <c r="DN240" s="4"/>
      <c r="DO240" s="4"/>
      <c r="DP240" s="4"/>
      <c r="DQ240" s="4"/>
      <c r="DR240" s="4"/>
      <c r="DS240" s="4"/>
      <c r="DT240" s="4"/>
      <c r="DU240" s="4"/>
      <c r="DV240" s="4"/>
      <c r="DW240" s="4"/>
    </row>
    <row r="241" spans="3:127" x14ac:dyDescent="0.2"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  <c r="BA241" s="4"/>
      <c r="BB241" s="4"/>
      <c r="BC241" s="4"/>
      <c r="BD241" s="4"/>
      <c r="BE241" s="4"/>
      <c r="BF241" s="4"/>
      <c r="BG241" s="4"/>
      <c r="BH241" s="4"/>
      <c r="BI241" s="4"/>
      <c r="BJ241" s="4"/>
      <c r="BK241" s="4"/>
      <c r="BL241" s="4"/>
      <c r="BM241" s="4"/>
      <c r="BN241" s="4"/>
      <c r="BO241" s="4"/>
      <c r="BP241" s="4"/>
      <c r="BQ241" s="4"/>
      <c r="BR241" s="4"/>
      <c r="BS241" s="4"/>
      <c r="BT241" s="4"/>
      <c r="BU241" s="4"/>
      <c r="BV241" s="4"/>
      <c r="BW241" s="4"/>
      <c r="BX241" s="4"/>
      <c r="BY241" s="4"/>
      <c r="BZ241" s="4"/>
      <c r="CA241" s="4"/>
      <c r="CB241" s="4"/>
      <c r="CC241" s="4"/>
      <c r="CD241" s="4"/>
      <c r="CE241" s="4"/>
      <c r="CF241" s="4"/>
      <c r="CG241" s="4"/>
      <c r="CH241" s="4"/>
      <c r="CI241" s="4"/>
      <c r="CJ241" s="4"/>
      <c r="CK241" s="4"/>
      <c r="CL241" s="4"/>
      <c r="CM241" s="4"/>
      <c r="CN241" s="4"/>
      <c r="CO241" s="4"/>
      <c r="CP241" s="4"/>
      <c r="CQ241" s="4"/>
      <c r="CR241" s="4"/>
      <c r="CS241" s="4"/>
      <c r="CT241" s="4"/>
      <c r="CU241" s="4"/>
      <c r="CV241" s="4"/>
      <c r="CW241" s="4"/>
      <c r="CX241" s="4"/>
      <c r="CY241" s="4"/>
      <c r="CZ241" s="4"/>
      <c r="DA241" s="4"/>
      <c r="DB241" s="4"/>
      <c r="DC241" s="4"/>
      <c r="DD241" s="4"/>
      <c r="DE241" s="4"/>
      <c r="DF241" s="4"/>
      <c r="DG241" s="4"/>
      <c r="DH241" s="4"/>
      <c r="DI241" s="4"/>
      <c r="DJ241" s="4"/>
      <c r="DK241" s="4"/>
      <c r="DL241" s="4"/>
      <c r="DM241" s="4"/>
      <c r="DN241" s="4"/>
      <c r="DO241" s="4"/>
      <c r="DP241" s="4"/>
      <c r="DQ241" s="4"/>
      <c r="DR241" s="4"/>
      <c r="DS241" s="4"/>
      <c r="DT241" s="4"/>
      <c r="DU241" s="4"/>
      <c r="DV241" s="4"/>
      <c r="DW241" s="4"/>
    </row>
    <row r="242" spans="3:127" x14ac:dyDescent="0.2"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  <c r="BA242" s="4"/>
      <c r="BB242" s="4"/>
      <c r="BC242" s="4"/>
      <c r="BD242" s="4"/>
      <c r="BE242" s="4"/>
      <c r="BF242" s="4"/>
      <c r="BG242" s="4"/>
      <c r="BH242" s="4"/>
      <c r="BI242" s="4"/>
      <c r="BJ242" s="4"/>
      <c r="BK242" s="4"/>
      <c r="BL242" s="4"/>
      <c r="BM242" s="4"/>
      <c r="BN242" s="4"/>
      <c r="BO242" s="4"/>
      <c r="BP242" s="4"/>
      <c r="BQ242" s="4"/>
      <c r="BR242" s="4"/>
      <c r="BS242" s="4"/>
      <c r="BT242" s="4"/>
      <c r="BU242" s="4"/>
      <c r="BV242" s="4"/>
      <c r="BW242" s="4"/>
      <c r="BX242" s="4"/>
      <c r="BY242" s="4"/>
      <c r="BZ242" s="4"/>
      <c r="CA242" s="4"/>
      <c r="CB242" s="4"/>
      <c r="CC242" s="4"/>
      <c r="CD242" s="4"/>
      <c r="CE242" s="4"/>
      <c r="CF242" s="4"/>
      <c r="CG242" s="4"/>
      <c r="CH242" s="4"/>
      <c r="CI242" s="4"/>
      <c r="CJ242" s="4"/>
      <c r="CK242" s="4"/>
      <c r="CL242" s="4"/>
      <c r="CM242" s="4"/>
      <c r="CN242" s="4"/>
      <c r="CO242" s="4"/>
      <c r="CP242" s="4"/>
      <c r="CQ242" s="4"/>
      <c r="CR242" s="4"/>
      <c r="CS242" s="4"/>
      <c r="CT242" s="4"/>
      <c r="CU242" s="4"/>
      <c r="CV242" s="4"/>
      <c r="CW242" s="4"/>
      <c r="CX242" s="4"/>
      <c r="CY242" s="4"/>
      <c r="CZ242" s="4"/>
      <c r="DA242" s="4"/>
      <c r="DB242" s="4"/>
      <c r="DC242" s="4"/>
      <c r="DD242" s="4"/>
      <c r="DE242" s="4"/>
      <c r="DF242" s="4"/>
      <c r="DG242" s="4"/>
      <c r="DH242" s="4"/>
      <c r="DI242" s="4"/>
      <c r="DJ242" s="4"/>
      <c r="DK242" s="4"/>
      <c r="DL242" s="4"/>
      <c r="DM242" s="4"/>
      <c r="DN242" s="4"/>
      <c r="DO242" s="4"/>
      <c r="DP242" s="4"/>
      <c r="DQ242" s="4"/>
      <c r="DR242" s="4"/>
      <c r="DS242" s="4"/>
      <c r="DT242" s="4"/>
      <c r="DU242" s="4"/>
      <c r="DV242" s="4"/>
      <c r="DW242" s="4"/>
    </row>
    <row r="243" spans="3:127" x14ac:dyDescent="0.2"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  <c r="BA243" s="4"/>
      <c r="BB243" s="4"/>
      <c r="BC243" s="4"/>
      <c r="BD243" s="4"/>
      <c r="BE243" s="4"/>
      <c r="BF243" s="4"/>
      <c r="BG243" s="4"/>
      <c r="BH243" s="4"/>
      <c r="BI243" s="4"/>
      <c r="BJ243" s="4"/>
      <c r="BK243" s="4"/>
      <c r="BL243" s="4"/>
      <c r="BM243" s="4"/>
      <c r="BN243" s="4"/>
      <c r="BO243" s="4"/>
      <c r="BP243" s="4"/>
      <c r="BQ243" s="4"/>
      <c r="BR243" s="4"/>
      <c r="BS243" s="4"/>
      <c r="BT243" s="4"/>
      <c r="BU243" s="4"/>
      <c r="BV243" s="4"/>
      <c r="BW243" s="4"/>
      <c r="BX243" s="4"/>
      <c r="BY243" s="4"/>
      <c r="BZ243" s="4"/>
      <c r="CA243" s="4"/>
      <c r="CB243" s="4"/>
      <c r="CC243" s="4"/>
      <c r="CD243" s="4"/>
      <c r="CE243" s="4"/>
      <c r="CF243" s="4"/>
      <c r="CG243" s="4"/>
      <c r="CH243" s="4"/>
      <c r="CI243" s="4"/>
      <c r="CJ243" s="4"/>
      <c r="CK243" s="4"/>
      <c r="CL243" s="4"/>
      <c r="CM243" s="4"/>
      <c r="CN243" s="4"/>
      <c r="CO243" s="4"/>
      <c r="CP243" s="4"/>
      <c r="CQ243" s="4"/>
      <c r="CR243" s="4"/>
      <c r="CS243" s="4"/>
      <c r="CT243" s="4"/>
      <c r="CU243" s="4"/>
      <c r="CV243" s="4"/>
      <c r="CW243" s="4"/>
      <c r="CX243" s="4"/>
      <c r="CY243" s="4"/>
      <c r="CZ243" s="4"/>
      <c r="DA243" s="4"/>
      <c r="DB243" s="4"/>
      <c r="DC243" s="4"/>
      <c r="DD243" s="4"/>
      <c r="DE243" s="4"/>
      <c r="DF243" s="4"/>
      <c r="DG243" s="4"/>
      <c r="DH243" s="4"/>
      <c r="DI243" s="4"/>
      <c r="DJ243" s="4"/>
      <c r="DK243" s="4"/>
      <c r="DL243" s="4"/>
      <c r="DM243" s="4"/>
      <c r="DN243" s="4"/>
      <c r="DO243" s="4"/>
      <c r="DP243" s="4"/>
      <c r="DQ243" s="4"/>
      <c r="DR243" s="4"/>
      <c r="DS243" s="4"/>
      <c r="DT243" s="4"/>
      <c r="DU243" s="4"/>
      <c r="DV243" s="4"/>
      <c r="DW243" s="4"/>
    </row>
    <row r="244" spans="3:127" x14ac:dyDescent="0.2"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  <c r="BB244" s="4"/>
      <c r="BC244" s="4"/>
      <c r="BD244" s="4"/>
      <c r="BE244" s="4"/>
      <c r="BF244" s="4"/>
      <c r="BG244" s="4"/>
      <c r="BH244" s="4"/>
      <c r="BI244" s="4"/>
      <c r="BJ244" s="4"/>
      <c r="BK244" s="4"/>
      <c r="BL244" s="4"/>
      <c r="BM244" s="4"/>
      <c r="BN244" s="4"/>
      <c r="BO244" s="4"/>
      <c r="BP244" s="4"/>
      <c r="BQ244" s="4"/>
      <c r="BR244" s="4"/>
      <c r="BS244" s="4"/>
      <c r="BT244" s="4"/>
      <c r="BU244" s="4"/>
      <c r="BV244" s="4"/>
      <c r="BW244" s="4"/>
      <c r="BX244" s="4"/>
      <c r="BY244" s="4"/>
      <c r="BZ244" s="4"/>
      <c r="CA244" s="4"/>
      <c r="CB244" s="4"/>
      <c r="CC244" s="4"/>
      <c r="CD244" s="4"/>
      <c r="CE244" s="4"/>
      <c r="CF244" s="4"/>
      <c r="CG244" s="4"/>
      <c r="CH244" s="4"/>
      <c r="CI244" s="4"/>
      <c r="CJ244" s="4"/>
      <c r="CK244" s="4"/>
      <c r="CL244" s="4"/>
      <c r="CM244" s="4"/>
      <c r="CN244" s="4"/>
      <c r="CO244" s="4"/>
      <c r="CP244" s="4"/>
      <c r="CQ244" s="4"/>
      <c r="CR244" s="4"/>
      <c r="CS244" s="4"/>
      <c r="CT244" s="4"/>
      <c r="CU244" s="4"/>
      <c r="CV244" s="4"/>
      <c r="CW244" s="4"/>
      <c r="CX244" s="4"/>
      <c r="CY244" s="4"/>
      <c r="CZ244" s="4"/>
      <c r="DA244" s="4"/>
      <c r="DB244" s="4"/>
      <c r="DC244" s="4"/>
      <c r="DD244" s="4"/>
      <c r="DE244" s="4"/>
      <c r="DF244" s="4"/>
      <c r="DG244" s="4"/>
      <c r="DH244" s="4"/>
      <c r="DI244" s="4"/>
      <c r="DJ244" s="4"/>
      <c r="DK244" s="4"/>
      <c r="DL244" s="4"/>
      <c r="DM244" s="4"/>
      <c r="DN244" s="4"/>
      <c r="DO244" s="4"/>
      <c r="DP244" s="4"/>
      <c r="DQ244" s="4"/>
      <c r="DR244" s="4"/>
      <c r="DS244" s="4"/>
      <c r="DT244" s="4"/>
      <c r="DU244" s="4"/>
      <c r="DV244" s="4"/>
      <c r="DW244" s="4"/>
    </row>
    <row r="245" spans="3:127" x14ac:dyDescent="0.2"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  <c r="BA245" s="4"/>
      <c r="BB245" s="4"/>
      <c r="BC245" s="4"/>
      <c r="BD245" s="4"/>
      <c r="BE245" s="4"/>
      <c r="BF245" s="4"/>
      <c r="BG245" s="4"/>
      <c r="BH245" s="4"/>
      <c r="BI245" s="4"/>
      <c r="BJ245" s="4"/>
      <c r="BK245" s="4"/>
      <c r="BL245" s="4"/>
      <c r="BM245" s="4"/>
      <c r="BN245" s="4"/>
      <c r="BO245" s="4"/>
      <c r="BP245" s="4"/>
      <c r="BQ245" s="4"/>
      <c r="BR245" s="4"/>
      <c r="BS245" s="4"/>
      <c r="BT245" s="4"/>
      <c r="BU245" s="4"/>
      <c r="BV245" s="4"/>
      <c r="BW245" s="4"/>
      <c r="BX245" s="4"/>
      <c r="BY245" s="4"/>
      <c r="BZ245" s="4"/>
      <c r="CA245" s="4"/>
      <c r="CB245" s="4"/>
      <c r="CC245" s="4"/>
      <c r="CD245" s="4"/>
      <c r="CE245" s="4"/>
      <c r="CF245" s="4"/>
      <c r="CG245" s="4"/>
      <c r="CH245" s="4"/>
      <c r="CI245" s="4"/>
      <c r="CJ245" s="4"/>
      <c r="CK245" s="4"/>
      <c r="CL245" s="4"/>
      <c r="CM245" s="4"/>
      <c r="CN245" s="4"/>
      <c r="CO245" s="4"/>
      <c r="CP245" s="4"/>
      <c r="CQ245" s="4"/>
      <c r="CR245" s="4"/>
      <c r="CS245" s="4"/>
      <c r="CT245" s="4"/>
      <c r="CU245" s="4"/>
      <c r="CV245" s="4"/>
      <c r="CW245" s="4"/>
      <c r="CX245" s="4"/>
      <c r="CY245" s="4"/>
      <c r="CZ245" s="4"/>
      <c r="DA245" s="4"/>
      <c r="DB245" s="4"/>
      <c r="DC245" s="4"/>
      <c r="DD245" s="4"/>
      <c r="DE245" s="4"/>
      <c r="DF245" s="4"/>
      <c r="DG245" s="4"/>
      <c r="DH245" s="4"/>
      <c r="DI245" s="4"/>
      <c r="DJ245" s="4"/>
      <c r="DK245" s="4"/>
      <c r="DL245" s="4"/>
      <c r="DM245" s="4"/>
      <c r="DN245" s="4"/>
      <c r="DO245" s="4"/>
      <c r="DP245" s="4"/>
      <c r="DQ245" s="4"/>
      <c r="DR245" s="4"/>
      <c r="DS245" s="4"/>
      <c r="DT245" s="4"/>
      <c r="DU245" s="4"/>
      <c r="DV245" s="4"/>
      <c r="DW245" s="4"/>
    </row>
    <row r="246" spans="3:127" x14ac:dyDescent="0.2"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  <c r="BB246" s="4"/>
      <c r="BC246" s="4"/>
      <c r="BD246" s="4"/>
      <c r="BE246" s="4"/>
      <c r="BF246" s="4"/>
      <c r="BG246" s="4"/>
      <c r="BH246" s="4"/>
      <c r="BI246" s="4"/>
      <c r="BJ246" s="4"/>
      <c r="BK246" s="4"/>
      <c r="BL246" s="4"/>
      <c r="BM246" s="4"/>
      <c r="BN246" s="4"/>
      <c r="BO246" s="4"/>
      <c r="BP246" s="4"/>
      <c r="BQ246" s="4"/>
      <c r="BR246" s="4"/>
      <c r="BS246" s="4"/>
      <c r="BT246" s="4"/>
      <c r="BU246" s="4"/>
      <c r="BV246" s="4"/>
      <c r="BW246" s="4"/>
      <c r="BX246" s="4"/>
      <c r="BY246" s="4"/>
      <c r="BZ246" s="4"/>
      <c r="CA246" s="4"/>
      <c r="CB246" s="4"/>
      <c r="CC246" s="4"/>
      <c r="CD246" s="4"/>
      <c r="CE246" s="4"/>
      <c r="CF246" s="4"/>
      <c r="CG246" s="4"/>
      <c r="CH246" s="4"/>
      <c r="CI246" s="4"/>
      <c r="CJ246" s="4"/>
      <c r="CK246" s="4"/>
      <c r="CL246" s="4"/>
      <c r="CM246" s="4"/>
      <c r="CN246" s="4"/>
      <c r="CO246" s="4"/>
      <c r="CP246" s="4"/>
      <c r="CQ246" s="4"/>
      <c r="CR246" s="4"/>
      <c r="CS246" s="4"/>
      <c r="CT246" s="4"/>
      <c r="CU246" s="4"/>
      <c r="CV246" s="4"/>
      <c r="CW246" s="4"/>
      <c r="CX246" s="4"/>
      <c r="CY246" s="4"/>
      <c r="CZ246" s="4"/>
      <c r="DA246" s="4"/>
      <c r="DB246" s="4"/>
      <c r="DC246" s="4"/>
      <c r="DD246" s="4"/>
      <c r="DE246" s="4"/>
      <c r="DF246" s="4"/>
      <c r="DG246" s="4"/>
      <c r="DH246" s="4"/>
      <c r="DI246" s="4"/>
      <c r="DJ246" s="4"/>
      <c r="DK246" s="4"/>
      <c r="DL246" s="4"/>
      <c r="DM246" s="4"/>
      <c r="DN246" s="4"/>
      <c r="DO246" s="4"/>
      <c r="DP246" s="4"/>
      <c r="DQ246" s="4"/>
      <c r="DR246" s="4"/>
      <c r="DS246" s="4"/>
      <c r="DT246" s="4"/>
      <c r="DU246" s="4"/>
      <c r="DV246" s="4"/>
      <c r="DW246" s="4"/>
    </row>
    <row r="247" spans="3:127" x14ac:dyDescent="0.2"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  <c r="BA247" s="4"/>
      <c r="BB247" s="4"/>
      <c r="BC247" s="4"/>
      <c r="BD247" s="4"/>
      <c r="BE247" s="4"/>
      <c r="BF247" s="4"/>
      <c r="BG247" s="4"/>
      <c r="BH247" s="4"/>
      <c r="BI247" s="4"/>
      <c r="BJ247" s="4"/>
      <c r="BK247" s="4"/>
      <c r="BL247" s="4"/>
      <c r="BM247" s="4"/>
      <c r="BN247" s="4"/>
      <c r="BO247" s="4"/>
      <c r="BP247" s="4"/>
      <c r="BQ247" s="4"/>
      <c r="BR247" s="4"/>
      <c r="BS247" s="4"/>
      <c r="BT247" s="4"/>
      <c r="BU247" s="4"/>
      <c r="BV247" s="4"/>
      <c r="BW247" s="4"/>
      <c r="BX247" s="4"/>
      <c r="BY247" s="4"/>
      <c r="BZ247" s="4"/>
      <c r="CA247" s="4"/>
      <c r="CB247" s="4"/>
      <c r="CC247" s="4"/>
      <c r="CD247" s="4"/>
      <c r="CE247" s="4"/>
      <c r="CF247" s="4"/>
      <c r="CG247" s="4"/>
      <c r="CH247" s="4"/>
      <c r="CI247" s="4"/>
      <c r="CJ247" s="4"/>
      <c r="CK247" s="4"/>
      <c r="CL247" s="4"/>
      <c r="CM247" s="4"/>
      <c r="CN247" s="4"/>
      <c r="CO247" s="4"/>
      <c r="CP247" s="4"/>
      <c r="CQ247" s="4"/>
      <c r="CR247" s="4"/>
      <c r="CS247" s="4"/>
      <c r="CT247" s="4"/>
      <c r="CU247" s="4"/>
      <c r="CV247" s="4"/>
      <c r="CW247" s="4"/>
      <c r="CX247" s="4"/>
      <c r="CY247" s="4"/>
      <c r="CZ247" s="4"/>
      <c r="DA247" s="4"/>
      <c r="DB247" s="4"/>
      <c r="DC247" s="4"/>
      <c r="DD247" s="4"/>
      <c r="DE247" s="4"/>
      <c r="DF247" s="4"/>
      <c r="DG247" s="4"/>
      <c r="DH247" s="4"/>
      <c r="DI247" s="4"/>
      <c r="DJ247" s="4"/>
      <c r="DK247" s="4"/>
      <c r="DL247" s="4"/>
      <c r="DM247" s="4"/>
      <c r="DN247" s="4"/>
      <c r="DO247" s="4"/>
      <c r="DP247" s="4"/>
      <c r="DQ247" s="4"/>
      <c r="DR247" s="4"/>
      <c r="DS247" s="4"/>
      <c r="DT247" s="4"/>
      <c r="DU247" s="4"/>
      <c r="DV247" s="4"/>
      <c r="DW247" s="4"/>
    </row>
    <row r="248" spans="3:127" x14ac:dyDescent="0.2"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4"/>
      <c r="BB248" s="4"/>
      <c r="BC248" s="4"/>
      <c r="BD248" s="4"/>
      <c r="BE248" s="4"/>
      <c r="BF248" s="4"/>
      <c r="BG248" s="4"/>
      <c r="BH248" s="4"/>
      <c r="BI248" s="4"/>
      <c r="BJ248" s="4"/>
      <c r="BK248" s="4"/>
      <c r="BL248" s="4"/>
      <c r="BM248" s="4"/>
      <c r="BN248" s="4"/>
      <c r="BO248" s="4"/>
      <c r="BP248" s="4"/>
      <c r="BQ248" s="4"/>
      <c r="BR248" s="4"/>
      <c r="BS248" s="4"/>
      <c r="BT248" s="4"/>
      <c r="BU248" s="4"/>
      <c r="BV248" s="4"/>
      <c r="BW248" s="4"/>
      <c r="BX248" s="4"/>
      <c r="BY248" s="4"/>
      <c r="BZ248" s="4"/>
      <c r="CA248" s="4"/>
      <c r="CB248" s="4"/>
      <c r="CC248" s="4"/>
      <c r="CD248" s="4"/>
      <c r="CE248" s="4"/>
      <c r="CF248" s="4"/>
      <c r="CG248" s="4"/>
      <c r="CH248" s="4"/>
      <c r="CI248" s="4"/>
      <c r="CJ248" s="4"/>
      <c r="CK248" s="4"/>
      <c r="CL248" s="4"/>
      <c r="CM248" s="4"/>
      <c r="CN248" s="4"/>
      <c r="CO248" s="4"/>
      <c r="CP248" s="4"/>
      <c r="CQ248" s="4"/>
      <c r="CR248" s="4"/>
      <c r="CS248" s="4"/>
      <c r="CT248" s="4"/>
      <c r="CU248" s="4"/>
      <c r="CV248" s="4"/>
      <c r="CW248" s="4"/>
      <c r="CX248" s="4"/>
      <c r="CY248" s="4"/>
      <c r="CZ248" s="4"/>
      <c r="DA248" s="4"/>
      <c r="DB248" s="4"/>
      <c r="DC248" s="4"/>
      <c r="DD248" s="4"/>
      <c r="DE248" s="4"/>
      <c r="DF248" s="4"/>
      <c r="DG248" s="4"/>
      <c r="DH248" s="4"/>
      <c r="DI248" s="4"/>
      <c r="DJ248" s="4"/>
      <c r="DK248" s="4"/>
      <c r="DL248" s="4"/>
      <c r="DM248" s="4"/>
      <c r="DN248" s="4"/>
      <c r="DO248" s="4"/>
      <c r="DP248" s="4"/>
      <c r="DQ248" s="4"/>
      <c r="DR248" s="4"/>
      <c r="DS248" s="4"/>
      <c r="DT248" s="4"/>
      <c r="DU248" s="4"/>
      <c r="DV248" s="4"/>
      <c r="DW248" s="4"/>
    </row>
    <row r="249" spans="3:127" x14ac:dyDescent="0.2"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  <c r="BA249" s="4"/>
      <c r="BB249" s="4"/>
      <c r="BC249" s="4"/>
      <c r="BD249" s="4"/>
      <c r="BE249" s="4"/>
      <c r="BF249" s="4"/>
      <c r="BG249" s="4"/>
      <c r="BH249" s="4"/>
      <c r="BI249" s="4"/>
      <c r="BJ249" s="4"/>
      <c r="BK249" s="4"/>
      <c r="BL249" s="4"/>
      <c r="BM249" s="4"/>
      <c r="BN249" s="4"/>
      <c r="BO249" s="4"/>
      <c r="BP249" s="4"/>
      <c r="BQ249" s="4"/>
      <c r="BR249" s="4"/>
      <c r="BS249" s="4"/>
      <c r="BT249" s="4"/>
      <c r="BU249" s="4"/>
      <c r="BV249" s="4"/>
      <c r="BW249" s="4"/>
      <c r="BX249" s="4"/>
      <c r="BY249" s="4"/>
      <c r="BZ249" s="4"/>
      <c r="CA249" s="4"/>
      <c r="CB249" s="4"/>
      <c r="CC249" s="4"/>
      <c r="CD249" s="4"/>
      <c r="CE249" s="4"/>
      <c r="CF249" s="4"/>
      <c r="CG249" s="4"/>
      <c r="CH249" s="4"/>
      <c r="CI249" s="4"/>
      <c r="CJ249" s="4"/>
      <c r="CK249" s="4"/>
      <c r="CL249" s="4"/>
      <c r="CM249" s="4"/>
      <c r="CN249" s="4"/>
      <c r="CO249" s="4"/>
      <c r="CP249" s="4"/>
      <c r="CQ249" s="4"/>
      <c r="CR249" s="4"/>
      <c r="CS249" s="4"/>
      <c r="CT249" s="4"/>
      <c r="CU249" s="4"/>
      <c r="CV249" s="4"/>
      <c r="CW249" s="4"/>
      <c r="CX249" s="4"/>
      <c r="CY249" s="4"/>
      <c r="CZ249" s="4"/>
      <c r="DA249" s="4"/>
      <c r="DB249" s="4"/>
      <c r="DC249" s="4"/>
      <c r="DD249" s="4"/>
      <c r="DE249" s="4"/>
      <c r="DF249" s="4"/>
      <c r="DG249" s="4"/>
      <c r="DH249" s="4"/>
      <c r="DI249" s="4"/>
      <c r="DJ249" s="4"/>
      <c r="DK249" s="4"/>
      <c r="DL249" s="4"/>
      <c r="DM249" s="4"/>
      <c r="DN249" s="4"/>
      <c r="DO249" s="4"/>
      <c r="DP249" s="4"/>
      <c r="DQ249" s="4"/>
      <c r="DR249" s="4"/>
      <c r="DS249" s="4"/>
      <c r="DT249" s="4"/>
      <c r="DU249" s="4"/>
      <c r="DV249" s="4"/>
      <c r="DW249" s="4"/>
    </row>
    <row r="250" spans="3:127" x14ac:dyDescent="0.2"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  <c r="BB250" s="4"/>
      <c r="BC250" s="4"/>
      <c r="BD250" s="4"/>
      <c r="BE250" s="4"/>
      <c r="BF250" s="4"/>
      <c r="BG250" s="4"/>
      <c r="BH250" s="4"/>
      <c r="BI250" s="4"/>
      <c r="BJ250" s="4"/>
      <c r="BK250" s="4"/>
      <c r="BL250" s="4"/>
      <c r="BM250" s="4"/>
      <c r="BN250" s="4"/>
      <c r="BO250" s="4"/>
      <c r="BP250" s="4"/>
      <c r="BQ250" s="4"/>
      <c r="BR250" s="4"/>
      <c r="BS250" s="4"/>
      <c r="BT250" s="4"/>
      <c r="BU250" s="4"/>
      <c r="BV250" s="4"/>
      <c r="BW250" s="4"/>
      <c r="BX250" s="4"/>
      <c r="BY250" s="4"/>
      <c r="BZ250" s="4"/>
      <c r="CA250" s="4"/>
      <c r="CB250" s="4"/>
      <c r="CC250" s="4"/>
      <c r="CD250" s="4"/>
      <c r="CE250" s="4"/>
      <c r="CF250" s="4"/>
      <c r="CG250" s="4"/>
      <c r="CH250" s="4"/>
      <c r="CI250" s="4"/>
      <c r="CJ250" s="4"/>
      <c r="CK250" s="4"/>
      <c r="CL250" s="4"/>
      <c r="CM250" s="4"/>
      <c r="CN250" s="4"/>
      <c r="CO250" s="4"/>
      <c r="CP250" s="4"/>
      <c r="CQ250" s="4"/>
      <c r="CR250" s="4"/>
      <c r="CS250" s="4"/>
      <c r="CT250" s="4"/>
      <c r="CU250" s="4"/>
      <c r="CV250" s="4"/>
      <c r="CW250" s="4"/>
      <c r="CX250" s="4"/>
      <c r="CY250" s="4"/>
      <c r="CZ250" s="4"/>
      <c r="DA250" s="4"/>
      <c r="DB250" s="4"/>
      <c r="DC250" s="4"/>
      <c r="DD250" s="4"/>
      <c r="DE250" s="4"/>
      <c r="DF250" s="4"/>
      <c r="DG250" s="4"/>
      <c r="DH250" s="4"/>
      <c r="DI250" s="4"/>
      <c r="DJ250" s="4"/>
      <c r="DK250" s="4"/>
      <c r="DL250" s="4"/>
      <c r="DM250" s="4"/>
      <c r="DN250" s="4"/>
      <c r="DO250" s="4"/>
      <c r="DP250" s="4"/>
      <c r="DQ250" s="4"/>
      <c r="DR250" s="4"/>
      <c r="DS250" s="4"/>
      <c r="DT250" s="4"/>
      <c r="DU250" s="4"/>
      <c r="DV250" s="4"/>
      <c r="DW250" s="4"/>
    </row>
    <row r="251" spans="3:127" x14ac:dyDescent="0.2"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  <c r="BA251" s="4"/>
      <c r="BB251" s="4"/>
      <c r="BC251" s="4"/>
      <c r="BD251" s="4"/>
      <c r="BE251" s="4"/>
      <c r="BF251" s="4"/>
      <c r="BG251" s="4"/>
      <c r="BH251" s="4"/>
      <c r="BI251" s="4"/>
      <c r="BJ251" s="4"/>
      <c r="BK251" s="4"/>
      <c r="BL251" s="4"/>
      <c r="BM251" s="4"/>
      <c r="BN251" s="4"/>
      <c r="BO251" s="4"/>
      <c r="BP251" s="4"/>
      <c r="BQ251" s="4"/>
      <c r="BR251" s="4"/>
      <c r="BS251" s="4"/>
      <c r="BT251" s="4"/>
      <c r="BU251" s="4"/>
      <c r="BV251" s="4"/>
      <c r="BW251" s="4"/>
      <c r="BX251" s="4"/>
      <c r="BY251" s="4"/>
      <c r="BZ251" s="4"/>
      <c r="CA251" s="4"/>
      <c r="CB251" s="4"/>
      <c r="CC251" s="4"/>
      <c r="CD251" s="4"/>
      <c r="CE251" s="4"/>
      <c r="CF251" s="4"/>
      <c r="CG251" s="4"/>
      <c r="CH251" s="4"/>
      <c r="CI251" s="4"/>
      <c r="CJ251" s="4"/>
      <c r="CK251" s="4"/>
      <c r="CL251" s="4"/>
      <c r="CM251" s="4"/>
      <c r="CN251" s="4"/>
      <c r="CO251" s="4"/>
      <c r="CP251" s="4"/>
      <c r="CQ251" s="4"/>
      <c r="CR251" s="4"/>
      <c r="CS251" s="4"/>
      <c r="CT251" s="4"/>
      <c r="CU251" s="4"/>
      <c r="CV251" s="4"/>
      <c r="CW251" s="4"/>
      <c r="CX251" s="4"/>
      <c r="CY251" s="4"/>
      <c r="CZ251" s="4"/>
      <c r="DA251" s="4"/>
      <c r="DB251" s="4"/>
      <c r="DC251" s="4"/>
      <c r="DD251" s="4"/>
      <c r="DE251" s="4"/>
      <c r="DF251" s="4"/>
      <c r="DG251" s="4"/>
      <c r="DH251" s="4"/>
      <c r="DI251" s="4"/>
      <c r="DJ251" s="4"/>
      <c r="DK251" s="4"/>
      <c r="DL251" s="4"/>
      <c r="DM251" s="4"/>
      <c r="DN251" s="4"/>
      <c r="DO251" s="4"/>
      <c r="DP251" s="4"/>
      <c r="DQ251" s="4"/>
      <c r="DR251" s="4"/>
      <c r="DS251" s="4"/>
      <c r="DT251" s="4"/>
      <c r="DU251" s="4"/>
      <c r="DV251" s="4"/>
      <c r="DW251" s="4"/>
    </row>
    <row r="252" spans="3:127" x14ac:dyDescent="0.2"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  <c r="BA252" s="4"/>
      <c r="BB252" s="4"/>
      <c r="BC252" s="4"/>
      <c r="BD252" s="4"/>
      <c r="BE252" s="4"/>
      <c r="BF252" s="4"/>
      <c r="BG252" s="4"/>
      <c r="BH252" s="4"/>
      <c r="BI252" s="4"/>
      <c r="BJ252" s="4"/>
      <c r="BK252" s="4"/>
      <c r="BL252" s="4"/>
      <c r="BM252" s="4"/>
      <c r="BN252" s="4"/>
      <c r="BO252" s="4"/>
      <c r="BP252" s="4"/>
      <c r="BQ252" s="4"/>
      <c r="BR252" s="4"/>
      <c r="BS252" s="4"/>
      <c r="BT252" s="4"/>
      <c r="BU252" s="4"/>
      <c r="BV252" s="4"/>
      <c r="BW252" s="4"/>
      <c r="BX252" s="4"/>
      <c r="BY252" s="4"/>
      <c r="BZ252" s="4"/>
      <c r="CA252" s="4"/>
      <c r="CB252" s="4"/>
      <c r="CC252" s="4"/>
      <c r="CD252" s="4"/>
      <c r="CE252" s="4"/>
      <c r="CF252" s="4"/>
      <c r="CG252" s="4"/>
      <c r="CH252" s="4"/>
      <c r="CI252" s="4"/>
      <c r="CJ252" s="4"/>
      <c r="CK252" s="4"/>
      <c r="CL252" s="4"/>
      <c r="CM252" s="4"/>
      <c r="CN252" s="4"/>
      <c r="CO252" s="4"/>
      <c r="CP252" s="4"/>
      <c r="CQ252" s="4"/>
      <c r="CR252" s="4"/>
      <c r="CS252" s="4"/>
      <c r="CT252" s="4"/>
      <c r="CU252" s="4"/>
      <c r="CV252" s="4"/>
      <c r="CW252" s="4"/>
      <c r="CX252" s="4"/>
      <c r="CY252" s="4"/>
      <c r="CZ252" s="4"/>
      <c r="DA252" s="4"/>
      <c r="DB252" s="4"/>
      <c r="DC252" s="4"/>
      <c r="DD252" s="4"/>
      <c r="DE252" s="4"/>
      <c r="DF252" s="4"/>
      <c r="DG252" s="4"/>
      <c r="DH252" s="4"/>
      <c r="DI252" s="4"/>
      <c r="DJ252" s="4"/>
      <c r="DK252" s="4"/>
      <c r="DL252" s="4"/>
      <c r="DM252" s="4"/>
      <c r="DN252" s="4"/>
      <c r="DO252" s="4"/>
      <c r="DP252" s="4"/>
      <c r="DQ252" s="4"/>
      <c r="DR252" s="4"/>
      <c r="DS252" s="4"/>
      <c r="DT252" s="4"/>
      <c r="DU252" s="4"/>
      <c r="DV252" s="4"/>
      <c r="DW252" s="4"/>
    </row>
    <row r="253" spans="3:127" x14ac:dyDescent="0.2"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  <c r="BA253" s="4"/>
      <c r="BB253" s="4"/>
      <c r="BC253" s="4"/>
      <c r="BD253" s="4"/>
      <c r="BE253" s="4"/>
      <c r="BF253" s="4"/>
      <c r="BG253" s="4"/>
      <c r="BH253" s="4"/>
      <c r="BI253" s="4"/>
      <c r="BJ253" s="4"/>
      <c r="BK253" s="4"/>
      <c r="BL253" s="4"/>
      <c r="BM253" s="4"/>
      <c r="BN253" s="4"/>
      <c r="BO253" s="4"/>
      <c r="BP253" s="4"/>
      <c r="BQ253" s="4"/>
      <c r="BR253" s="4"/>
      <c r="BS253" s="4"/>
      <c r="BT253" s="4"/>
      <c r="BU253" s="4"/>
      <c r="BV253" s="4"/>
      <c r="BW253" s="4"/>
      <c r="BX253" s="4"/>
      <c r="BY253" s="4"/>
      <c r="BZ253" s="4"/>
      <c r="CA253" s="4"/>
      <c r="CB253" s="4"/>
      <c r="CC253" s="4"/>
      <c r="CD253" s="4"/>
      <c r="CE253" s="4"/>
      <c r="CF253" s="4"/>
      <c r="CG253" s="4"/>
      <c r="CH253" s="4"/>
      <c r="CI253" s="4"/>
      <c r="CJ253" s="4"/>
      <c r="CK253" s="4"/>
      <c r="CL253" s="4"/>
      <c r="CM253" s="4"/>
      <c r="CN253" s="4"/>
      <c r="CO253" s="4"/>
      <c r="CP253" s="4"/>
      <c r="CQ253" s="4"/>
      <c r="CR253" s="4"/>
      <c r="CS253" s="4"/>
      <c r="CT253" s="4"/>
      <c r="CU253" s="4"/>
      <c r="CV253" s="4"/>
      <c r="CW253" s="4"/>
      <c r="CX253" s="4"/>
      <c r="CY253" s="4"/>
      <c r="CZ253" s="4"/>
      <c r="DA253" s="4"/>
      <c r="DB253" s="4"/>
      <c r="DC253" s="4"/>
      <c r="DD253" s="4"/>
      <c r="DE253" s="4"/>
      <c r="DF253" s="4"/>
      <c r="DG253" s="4"/>
      <c r="DH253" s="4"/>
      <c r="DI253" s="4"/>
      <c r="DJ253" s="4"/>
      <c r="DK253" s="4"/>
      <c r="DL253" s="4"/>
      <c r="DM253" s="4"/>
      <c r="DN253" s="4"/>
      <c r="DO253" s="4"/>
      <c r="DP253" s="4"/>
      <c r="DQ253" s="4"/>
      <c r="DR253" s="4"/>
      <c r="DS253" s="4"/>
      <c r="DT253" s="4"/>
      <c r="DU253" s="4"/>
      <c r="DV253" s="4"/>
      <c r="DW253" s="4"/>
    </row>
    <row r="254" spans="3:127" x14ac:dyDescent="0.2"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  <c r="BA254" s="4"/>
      <c r="BB254" s="4"/>
      <c r="BC254" s="4"/>
      <c r="BD254" s="4"/>
      <c r="BE254" s="4"/>
      <c r="BF254" s="4"/>
      <c r="BG254" s="4"/>
      <c r="BH254" s="4"/>
      <c r="BI254" s="4"/>
      <c r="BJ254" s="4"/>
      <c r="BK254" s="4"/>
      <c r="BL254" s="4"/>
      <c r="BM254" s="4"/>
      <c r="BN254" s="4"/>
      <c r="BO254" s="4"/>
      <c r="BP254" s="4"/>
      <c r="BQ254" s="4"/>
      <c r="BR254" s="4"/>
      <c r="BS254" s="4"/>
      <c r="BT254" s="4"/>
      <c r="BU254" s="4"/>
      <c r="BV254" s="4"/>
      <c r="BW254" s="4"/>
      <c r="BX254" s="4"/>
      <c r="BY254" s="4"/>
      <c r="BZ254" s="4"/>
      <c r="CA254" s="4"/>
      <c r="CB254" s="4"/>
      <c r="CC254" s="4"/>
      <c r="CD254" s="4"/>
      <c r="CE254" s="4"/>
      <c r="CF254" s="4"/>
      <c r="CG254" s="4"/>
      <c r="CH254" s="4"/>
      <c r="CI254" s="4"/>
      <c r="CJ254" s="4"/>
      <c r="CK254" s="4"/>
      <c r="CL254" s="4"/>
      <c r="CM254" s="4"/>
      <c r="CN254" s="4"/>
      <c r="CO254" s="4"/>
      <c r="CP254" s="4"/>
      <c r="CQ254" s="4"/>
      <c r="CR254" s="4"/>
      <c r="CS254" s="4"/>
      <c r="CT254" s="4"/>
      <c r="CU254" s="4"/>
      <c r="CV254" s="4"/>
      <c r="CW254" s="4"/>
      <c r="CX254" s="4"/>
      <c r="CY254" s="4"/>
      <c r="CZ254" s="4"/>
      <c r="DA254" s="4"/>
      <c r="DB254" s="4"/>
      <c r="DC254" s="4"/>
      <c r="DD254" s="4"/>
      <c r="DE254" s="4"/>
      <c r="DF254" s="4"/>
      <c r="DG254" s="4"/>
      <c r="DH254" s="4"/>
      <c r="DI254" s="4"/>
      <c r="DJ254" s="4"/>
      <c r="DK254" s="4"/>
      <c r="DL254" s="4"/>
      <c r="DM254" s="4"/>
      <c r="DN254" s="4"/>
      <c r="DO254" s="4"/>
      <c r="DP254" s="4"/>
      <c r="DQ254" s="4"/>
      <c r="DR254" s="4"/>
      <c r="DS254" s="4"/>
      <c r="DT254" s="4"/>
      <c r="DU254" s="4"/>
      <c r="DV254" s="4"/>
      <c r="DW254" s="4"/>
    </row>
    <row r="255" spans="3:127" x14ac:dyDescent="0.2"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  <c r="BA255" s="4"/>
      <c r="BB255" s="4"/>
      <c r="BC255" s="4"/>
      <c r="BD255" s="4"/>
      <c r="BE255" s="4"/>
      <c r="BF255" s="4"/>
      <c r="BG255" s="4"/>
      <c r="BH255" s="4"/>
      <c r="BI255" s="4"/>
      <c r="BJ255" s="4"/>
      <c r="BK255" s="4"/>
      <c r="BL255" s="4"/>
      <c r="BM255" s="4"/>
      <c r="BN255" s="4"/>
      <c r="BO255" s="4"/>
      <c r="BP255" s="4"/>
      <c r="BQ255" s="4"/>
      <c r="BR255" s="4"/>
      <c r="BS255" s="4"/>
      <c r="BT255" s="4"/>
      <c r="BU255" s="4"/>
      <c r="BV255" s="4"/>
      <c r="BW255" s="4"/>
      <c r="BX255" s="4"/>
      <c r="BY255" s="4"/>
      <c r="BZ255" s="4"/>
      <c r="CA255" s="4"/>
      <c r="CB255" s="4"/>
      <c r="CC255" s="4"/>
      <c r="CD255" s="4"/>
      <c r="CE255" s="4"/>
      <c r="CF255" s="4"/>
      <c r="CG255" s="4"/>
      <c r="CH255" s="4"/>
      <c r="CI255" s="4"/>
      <c r="CJ255" s="4"/>
      <c r="CK255" s="4"/>
      <c r="CL255" s="4"/>
      <c r="CM255" s="4"/>
      <c r="CN255" s="4"/>
      <c r="CO255" s="4"/>
      <c r="CP255" s="4"/>
      <c r="CQ255" s="4"/>
      <c r="CR255" s="4"/>
      <c r="CS255" s="4"/>
      <c r="CT255" s="4"/>
      <c r="CU255" s="4"/>
      <c r="CV255" s="4"/>
      <c r="CW255" s="4"/>
      <c r="CX255" s="4"/>
      <c r="CY255" s="4"/>
      <c r="CZ255" s="4"/>
      <c r="DA255" s="4"/>
      <c r="DB255" s="4"/>
      <c r="DC255" s="4"/>
      <c r="DD255" s="4"/>
      <c r="DE255" s="4"/>
      <c r="DF255" s="4"/>
      <c r="DG255" s="4"/>
      <c r="DH255" s="4"/>
      <c r="DI255" s="4"/>
      <c r="DJ255" s="4"/>
      <c r="DK255" s="4"/>
      <c r="DL255" s="4"/>
      <c r="DM255" s="4"/>
      <c r="DN255" s="4"/>
      <c r="DO255" s="4"/>
      <c r="DP255" s="4"/>
      <c r="DQ255" s="4"/>
      <c r="DR255" s="4"/>
      <c r="DS255" s="4"/>
      <c r="DT255" s="4"/>
      <c r="DU255" s="4"/>
      <c r="DV255" s="4"/>
      <c r="DW255" s="4"/>
    </row>
    <row r="256" spans="3:127" x14ac:dyDescent="0.2"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  <c r="BA256" s="4"/>
      <c r="BB256" s="4"/>
      <c r="BC256" s="4"/>
      <c r="BD256" s="4"/>
      <c r="BE256" s="4"/>
      <c r="BF256" s="4"/>
      <c r="BG256" s="4"/>
      <c r="BH256" s="4"/>
      <c r="BI256" s="4"/>
      <c r="BJ256" s="4"/>
      <c r="BK256" s="4"/>
      <c r="BL256" s="4"/>
      <c r="BM256" s="4"/>
      <c r="BN256" s="4"/>
      <c r="BO256" s="4"/>
      <c r="BP256" s="4"/>
      <c r="BQ256" s="4"/>
      <c r="BR256" s="4"/>
      <c r="BS256" s="4"/>
      <c r="BT256" s="4"/>
      <c r="BU256" s="4"/>
      <c r="BV256" s="4"/>
      <c r="BW256" s="4"/>
      <c r="BX256" s="4"/>
      <c r="BY256" s="4"/>
      <c r="BZ256" s="4"/>
      <c r="CA256" s="4"/>
      <c r="CB256" s="4"/>
      <c r="CC256" s="4"/>
      <c r="CD256" s="4"/>
      <c r="CE256" s="4"/>
      <c r="CF256" s="4"/>
      <c r="CG256" s="4"/>
      <c r="CH256" s="4"/>
      <c r="CI256" s="4"/>
      <c r="CJ256" s="4"/>
      <c r="CK256" s="4"/>
      <c r="CL256" s="4"/>
      <c r="CM256" s="4"/>
      <c r="CN256" s="4"/>
      <c r="CO256" s="4"/>
      <c r="CP256" s="4"/>
      <c r="CQ256" s="4"/>
      <c r="CR256" s="4"/>
      <c r="CS256" s="4"/>
      <c r="CT256" s="4"/>
      <c r="CU256" s="4"/>
      <c r="CV256" s="4"/>
      <c r="CW256" s="4"/>
      <c r="CX256" s="4"/>
      <c r="CY256" s="4"/>
      <c r="CZ256" s="4"/>
      <c r="DA256" s="4"/>
      <c r="DB256" s="4"/>
      <c r="DC256" s="4"/>
      <c r="DD256" s="4"/>
      <c r="DE256" s="4"/>
      <c r="DF256" s="4"/>
      <c r="DG256" s="4"/>
      <c r="DH256" s="4"/>
      <c r="DI256" s="4"/>
      <c r="DJ256" s="4"/>
      <c r="DK256" s="4"/>
      <c r="DL256" s="4"/>
      <c r="DM256" s="4"/>
      <c r="DN256" s="4"/>
      <c r="DO256" s="4"/>
      <c r="DP256" s="4"/>
      <c r="DQ256" s="4"/>
      <c r="DR256" s="4"/>
      <c r="DS256" s="4"/>
      <c r="DT256" s="4"/>
      <c r="DU256" s="4"/>
      <c r="DV256" s="4"/>
      <c r="DW256" s="4"/>
    </row>
    <row r="257" spans="3:127" x14ac:dyDescent="0.2"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  <c r="BA257" s="4"/>
      <c r="BB257" s="4"/>
      <c r="BC257" s="4"/>
      <c r="BD257" s="4"/>
      <c r="BE257" s="4"/>
      <c r="BF257" s="4"/>
      <c r="BG257" s="4"/>
      <c r="BH257" s="4"/>
      <c r="BI257" s="4"/>
      <c r="BJ257" s="4"/>
      <c r="BK257" s="4"/>
      <c r="BL257" s="4"/>
      <c r="BM257" s="4"/>
      <c r="BN257" s="4"/>
      <c r="BO257" s="4"/>
      <c r="BP257" s="4"/>
      <c r="BQ257" s="4"/>
      <c r="BR257" s="4"/>
      <c r="BS257" s="4"/>
      <c r="BT257" s="4"/>
      <c r="BU257" s="4"/>
      <c r="BV257" s="4"/>
      <c r="BW257" s="4"/>
      <c r="BX257" s="4"/>
      <c r="BY257" s="4"/>
      <c r="BZ257" s="4"/>
      <c r="CA257" s="4"/>
      <c r="CB257" s="4"/>
      <c r="CC257" s="4"/>
      <c r="CD257" s="4"/>
      <c r="CE257" s="4"/>
      <c r="CF257" s="4"/>
      <c r="CG257" s="4"/>
      <c r="CH257" s="4"/>
      <c r="CI257" s="4"/>
      <c r="CJ257" s="4"/>
      <c r="CK257" s="4"/>
      <c r="CL257" s="4"/>
      <c r="CM257" s="4"/>
      <c r="CN257" s="4"/>
      <c r="CO257" s="4"/>
      <c r="CP257" s="4"/>
      <c r="CQ257" s="4"/>
      <c r="CR257" s="4"/>
      <c r="CS257" s="4"/>
      <c r="CT257" s="4"/>
      <c r="CU257" s="4"/>
      <c r="CV257" s="4"/>
      <c r="CW257" s="4"/>
      <c r="CX257" s="4"/>
      <c r="CY257" s="4"/>
      <c r="CZ257" s="4"/>
      <c r="DA257" s="4"/>
      <c r="DB257" s="4"/>
      <c r="DC257" s="4"/>
      <c r="DD257" s="4"/>
      <c r="DE257" s="4"/>
      <c r="DF257" s="4"/>
      <c r="DG257" s="4"/>
      <c r="DH257" s="4"/>
      <c r="DI257" s="4"/>
      <c r="DJ257" s="4"/>
      <c r="DK257" s="4"/>
      <c r="DL257" s="4"/>
      <c r="DM257" s="4"/>
      <c r="DN257" s="4"/>
      <c r="DO257" s="4"/>
      <c r="DP257" s="4"/>
      <c r="DQ257" s="4"/>
      <c r="DR257" s="4"/>
      <c r="DS257" s="4"/>
      <c r="DT257" s="4"/>
      <c r="DU257" s="4"/>
      <c r="DV257" s="4"/>
      <c r="DW257" s="4"/>
    </row>
    <row r="258" spans="3:127" x14ac:dyDescent="0.2"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  <c r="BA258" s="4"/>
      <c r="BB258" s="4"/>
      <c r="BC258" s="4"/>
      <c r="BD258" s="4"/>
      <c r="BE258" s="4"/>
      <c r="BF258" s="4"/>
      <c r="BG258" s="4"/>
      <c r="BH258" s="4"/>
      <c r="BI258" s="4"/>
      <c r="BJ258" s="4"/>
      <c r="BK258" s="4"/>
      <c r="BL258" s="4"/>
      <c r="BM258" s="4"/>
      <c r="BN258" s="4"/>
      <c r="BO258" s="4"/>
      <c r="BP258" s="4"/>
      <c r="BQ258" s="4"/>
      <c r="BR258" s="4"/>
      <c r="BS258" s="4"/>
      <c r="BT258" s="4"/>
      <c r="BU258" s="4"/>
      <c r="BV258" s="4"/>
      <c r="BW258" s="4"/>
      <c r="BX258" s="4"/>
      <c r="BY258" s="4"/>
      <c r="BZ258" s="4"/>
      <c r="CA258" s="4"/>
      <c r="CB258" s="4"/>
      <c r="CC258" s="4"/>
      <c r="CD258" s="4"/>
      <c r="CE258" s="4"/>
      <c r="CF258" s="4"/>
      <c r="CG258" s="4"/>
      <c r="CH258" s="4"/>
      <c r="CI258" s="4"/>
      <c r="CJ258" s="4"/>
      <c r="CK258" s="4"/>
      <c r="CL258" s="4"/>
      <c r="CM258" s="4"/>
      <c r="CN258" s="4"/>
      <c r="CO258" s="4"/>
      <c r="CP258" s="4"/>
      <c r="CQ258" s="4"/>
      <c r="CR258" s="4"/>
      <c r="CS258" s="4"/>
      <c r="CT258" s="4"/>
      <c r="CU258" s="4"/>
      <c r="CV258" s="4"/>
      <c r="CW258" s="4"/>
      <c r="CX258" s="4"/>
      <c r="CY258" s="4"/>
      <c r="CZ258" s="4"/>
      <c r="DA258" s="4"/>
      <c r="DB258" s="4"/>
      <c r="DC258" s="4"/>
      <c r="DD258" s="4"/>
      <c r="DE258" s="4"/>
      <c r="DF258" s="4"/>
      <c r="DG258" s="4"/>
      <c r="DH258" s="4"/>
      <c r="DI258" s="4"/>
      <c r="DJ258" s="4"/>
      <c r="DK258" s="4"/>
      <c r="DL258" s="4"/>
      <c r="DM258" s="4"/>
      <c r="DN258" s="4"/>
      <c r="DO258" s="4"/>
      <c r="DP258" s="4"/>
      <c r="DQ258" s="4"/>
      <c r="DR258" s="4"/>
      <c r="DS258" s="4"/>
      <c r="DT258" s="4"/>
      <c r="DU258" s="4"/>
      <c r="DV258" s="4"/>
      <c r="DW258" s="4"/>
    </row>
    <row r="259" spans="3:127" x14ac:dyDescent="0.2"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  <c r="BA259" s="4"/>
      <c r="BB259" s="4"/>
      <c r="BC259" s="4"/>
      <c r="BD259" s="4"/>
      <c r="BE259" s="4"/>
      <c r="BF259" s="4"/>
      <c r="BG259" s="4"/>
      <c r="BH259" s="4"/>
      <c r="BI259" s="4"/>
      <c r="BJ259" s="4"/>
      <c r="BK259" s="4"/>
      <c r="BL259" s="4"/>
      <c r="BM259" s="4"/>
      <c r="BN259" s="4"/>
      <c r="BO259" s="4"/>
      <c r="BP259" s="4"/>
      <c r="BQ259" s="4"/>
      <c r="BR259" s="4"/>
      <c r="BS259" s="4"/>
      <c r="BT259" s="4"/>
      <c r="BU259" s="4"/>
      <c r="BV259" s="4"/>
      <c r="BW259" s="4"/>
      <c r="BX259" s="4"/>
      <c r="BY259" s="4"/>
      <c r="BZ259" s="4"/>
      <c r="CA259" s="4"/>
      <c r="CB259" s="4"/>
      <c r="CC259" s="4"/>
      <c r="CD259" s="4"/>
      <c r="CE259" s="4"/>
      <c r="CF259" s="4"/>
      <c r="CG259" s="4"/>
      <c r="CH259" s="4"/>
      <c r="CI259" s="4"/>
      <c r="CJ259" s="4"/>
      <c r="CK259" s="4"/>
      <c r="CL259" s="4"/>
      <c r="CM259" s="4"/>
      <c r="CN259" s="4"/>
      <c r="CO259" s="4"/>
      <c r="CP259" s="4"/>
      <c r="CQ259" s="4"/>
      <c r="CR259" s="4"/>
      <c r="CS259" s="4"/>
      <c r="CT259" s="4"/>
      <c r="CU259" s="4"/>
      <c r="CV259" s="4"/>
      <c r="CW259" s="4"/>
      <c r="CX259" s="4"/>
      <c r="CY259" s="4"/>
      <c r="CZ259" s="4"/>
      <c r="DA259" s="4"/>
      <c r="DB259" s="4"/>
      <c r="DC259" s="4"/>
      <c r="DD259" s="4"/>
      <c r="DE259" s="4"/>
      <c r="DF259" s="4"/>
      <c r="DG259" s="4"/>
      <c r="DH259" s="4"/>
      <c r="DI259" s="4"/>
      <c r="DJ259" s="4"/>
      <c r="DK259" s="4"/>
      <c r="DL259" s="4"/>
      <c r="DM259" s="4"/>
      <c r="DN259" s="4"/>
      <c r="DO259" s="4"/>
      <c r="DP259" s="4"/>
      <c r="DQ259" s="4"/>
      <c r="DR259" s="4"/>
      <c r="DS259" s="4"/>
      <c r="DT259" s="4"/>
      <c r="DU259" s="4"/>
      <c r="DV259" s="4"/>
      <c r="DW259" s="4"/>
    </row>
    <row r="260" spans="3:127" x14ac:dyDescent="0.2"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  <c r="BA260" s="4"/>
      <c r="BB260" s="4"/>
      <c r="BC260" s="4"/>
      <c r="BD260" s="4"/>
      <c r="BE260" s="4"/>
      <c r="BF260" s="4"/>
      <c r="BG260" s="4"/>
      <c r="BH260" s="4"/>
      <c r="BI260" s="4"/>
      <c r="BJ260" s="4"/>
      <c r="BK260" s="4"/>
      <c r="BL260" s="4"/>
      <c r="BM260" s="4"/>
      <c r="BN260" s="4"/>
      <c r="BO260" s="4"/>
      <c r="BP260" s="4"/>
      <c r="BQ260" s="4"/>
      <c r="BR260" s="4"/>
      <c r="BS260" s="4"/>
      <c r="BT260" s="4"/>
      <c r="BU260" s="4"/>
      <c r="BV260" s="4"/>
      <c r="BW260" s="4"/>
      <c r="BX260" s="4"/>
      <c r="BY260" s="4"/>
      <c r="BZ260" s="4"/>
      <c r="CA260" s="4"/>
      <c r="CB260" s="4"/>
      <c r="CC260" s="4"/>
      <c r="CD260" s="4"/>
      <c r="CE260" s="4"/>
      <c r="CF260" s="4"/>
      <c r="CG260" s="4"/>
      <c r="CH260" s="4"/>
      <c r="CI260" s="4"/>
      <c r="CJ260" s="4"/>
      <c r="CK260" s="4"/>
      <c r="CL260" s="4"/>
      <c r="CM260" s="4"/>
      <c r="CN260" s="4"/>
      <c r="CO260" s="4"/>
      <c r="CP260" s="4"/>
      <c r="CQ260" s="4"/>
      <c r="CR260" s="4"/>
      <c r="CS260" s="4"/>
      <c r="CT260" s="4"/>
      <c r="CU260" s="4"/>
      <c r="CV260" s="4"/>
      <c r="CW260" s="4"/>
      <c r="CX260" s="4"/>
      <c r="CY260" s="4"/>
      <c r="CZ260" s="4"/>
      <c r="DA260" s="4"/>
      <c r="DB260" s="4"/>
      <c r="DC260" s="4"/>
      <c r="DD260" s="4"/>
      <c r="DE260" s="4"/>
      <c r="DF260" s="4"/>
      <c r="DG260" s="4"/>
      <c r="DH260" s="4"/>
      <c r="DI260" s="4"/>
      <c r="DJ260" s="4"/>
      <c r="DK260" s="4"/>
      <c r="DL260" s="4"/>
      <c r="DM260" s="4"/>
      <c r="DN260" s="4"/>
      <c r="DO260" s="4"/>
      <c r="DP260" s="4"/>
      <c r="DQ260" s="4"/>
      <c r="DR260" s="4"/>
      <c r="DS260" s="4"/>
      <c r="DT260" s="4"/>
      <c r="DU260" s="4"/>
      <c r="DV260" s="4"/>
      <c r="DW260" s="4"/>
    </row>
    <row r="261" spans="3:127" x14ac:dyDescent="0.2"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/>
      <c r="BA261" s="4"/>
      <c r="BB261" s="4"/>
      <c r="BC261" s="4"/>
      <c r="BD261" s="4"/>
      <c r="BE261" s="4"/>
      <c r="BF261" s="4"/>
      <c r="BG261" s="4"/>
      <c r="BH261" s="4"/>
      <c r="BI261" s="4"/>
      <c r="BJ261" s="4"/>
      <c r="BK261" s="4"/>
      <c r="BL261" s="4"/>
      <c r="BM261" s="4"/>
      <c r="BN261" s="4"/>
      <c r="BO261" s="4"/>
      <c r="BP261" s="4"/>
      <c r="BQ261" s="4"/>
      <c r="BR261" s="4"/>
      <c r="BS261" s="4"/>
      <c r="BT261" s="4"/>
      <c r="BU261" s="4"/>
      <c r="BV261" s="4"/>
      <c r="BW261" s="4"/>
      <c r="BX261" s="4"/>
      <c r="BY261" s="4"/>
      <c r="BZ261" s="4"/>
      <c r="CA261" s="4"/>
      <c r="CB261" s="4"/>
      <c r="CC261" s="4"/>
      <c r="CD261" s="4"/>
      <c r="CE261" s="4"/>
      <c r="CF261" s="4"/>
      <c r="CG261" s="4"/>
      <c r="CH261" s="4"/>
      <c r="CI261" s="4"/>
      <c r="CJ261" s="4"/>
      <c r="CK261" s="4"/>
      <c r="CL261" s="4"/>
      <c r="CM261" s="4"/>
      <c r="CN261" s="4"/>
      <c r="CO261" s="4"/>
      <c r="CP261" s="4"/>
      <c r="CQ261" s="4"/>
      <c r="CR261" s="4"/>
      <c r="CS261" s="4"/>
      <c r="CT261" s="4"/>
      <c r="CU261" s="4"/>
      <c r="CV261" s="4"/>
      <c r="CW261" s="4"/>
      <c r="CX261" s="4"/>
      <c r="CY261" s="4"/>
      <c r="CZ261" s="4"/>
      <c r="DA261" s="4"/>
      <c r="DB261" s="4"/>
      <c r="DC261" s="4"/>
      <c r="DD261" s="4"/>
      <c r="DE261" s="4"/>
      <c r="DF261" s="4"/>
      <c r="DG261" s="4"/>
      <c r="DH261" s="4"/>
      <c r="DI261" s="4"/>
      <c r="DJ261" s="4"/>
      <c r="DK261" s="4"/>
      <c r="DL261" s="4"/>
      <c r="DM261" s="4"/>
      <c r="DN261" s="4"/>
      <c r="DO261" s="4"/>
      <c r="DP261" s="4"/>
      <c r="DQ261" s="4"/>
      <c r="DR261" s="4"/>
      <c r="DS261" s="4"/>
      <c r="DT261" s="4"/>
      <c r="DU261" s="4"/>
      <c r="DV261" s="4"/>
      <c r="DW261" s="4"/>
    </row>
    <row r="262" spans="3:127" x14ac:dyDescent="0.2"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  <c r="BA262" s="4"/>
      <c r="BB262" s="4"/>
      <c r="BC262" s="4"/>
      <c r="BD262" s="4"/>
      <c r="BE262" s="4"/>
      <c r="BF262" s="4"/>
      <c r="BG262" s="4"/>
      <c r="BH262" s="4"/>
      <c r="BI262" s="4"/>
      <c r="BJ262" s="4"/>
      <c r="BK262" s="4"/>
      <c r="BL262" s="4"/>
      <c r="BM262" s="4"/>
      <c r="BN262" s="4"/>
      <c r="BO262" s="4"/>
      <c r="BP262" s="4"/>
      <c r="BQ262" s="4"/>
      <c r="BR262" s="4"/>
      <c r="BS262" s="4"/>
      <c r="BT262" s="4"/>
      <c r="BU262" s="4"/>
      <c r="BV262" s="4"/>
      <c r="BW262" s="4"/>
      <c r="BX262" s="4"/>
      <c r="BY262" s="4"/>
      <c r="BZ262" s="4"/>
      <c r="CA262" s="4"/>
      <c r="CB262" s="4"/>
      <c r="CC262" s="4"/>
      <c r="CD262" s="4"/>
      <c r="CE262" s="4"/>
      <c r="CF262" s="4"/>
      <c r="CG262" s="4"/>
      <c r="CH262" s="4"/>
      <c r="CI262" s="4"/>
      <c r="CJ262" s="4"/>
      <c r="CK262" s="4"/>
      <c r="CL262" s="4"/>
      <c r="CM262" s="4"/>
      <c r="CN262" s="4"/>
      <c r="CO262" s="4"/>
      <c r="CP262" s="4"/>
      <c r="CQ262" s="4"/>
      <c r="CR262" s="4"/>
      <c r="CS262" s="4"/>
      <c r="CT262" s="4"/>
      <c r="CU262" s="4"/>
      <c r="CV262" s="4"/>
      <c r="CW262" s="4"/>
      <c r="CX262" s="4"/>
      <c r="CY262" s="4"/>
      <c r="CZ262" s="4"/>
      <c r="DA262" s="4"/>
      <c r="DB262" s="4"/>
      <c r="DC262" s="4"/>
      <c r="DD262" s="4"/>
      <c r="DE262" s="4"/>
      <c r="DF262" s="4"/>
      <c r="DG262" s="4"/>
      <c r="DH262" s="4"/>
      <c r="DI262" s="4"/>
      <c r="DJ262" s="4"/>
      <c r="DK262" s="4"/>
      <c r="DL262" s="4"/>
      <c r="DM262" s="4"/>
      <c r="DN262" s="4"/>
      <c r="DO262" s="4"/>
      <c r="DP262" s="4"/>
      <c r="DQ262" s="4"/>
      <c r="DR262" s="4"/>
      <c r="DS262" s="4"/>
      <c r="DT262" s="4"/>
      <c r="DU262" s="4"/>
      <c r="DV262" s="4"/>
      <c r="DW262" s="4"/>
    </row>
    <row r="263" spans="3:127" x14ac:dyDescent="0.2"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  <c r="AY263" s="4"/>
      <c r="AZ263" s="4"/>
      <c r="BA263" s="4"/>
      <c r="BB263" s="4"/>
      <c r="BC263" s="4"/>
      <c r="BD263" s="4"/>
      <c r="BE263" s="4"/>
      <c r="BF263" s="4"/>
      <c r="BG263" s="4"/>
      <c r="BH263" s="4"/>
      <c r="BI263" s="4"/>
      <c r="BJ263" s="4"/>
      <c r="BK263" s="4"/>
      <c r="BL263" s="4"/>
      <c r="BM263" s="4"/>
      <c r="BN263" s="4"/>
      <c r="BO263" s="4"/>
      <c r="BP263" s="4"/>
      <c r="BQ263" s="4"/>
      <c r="BR263" s="4"/>
      <c r="BS263" s="4"/>
      <c r="BT263" s="4"/>
      <c r="BU263" s="4"/>
      <c r="BV263" s="4"/>
      <c r="BW263" s="4"/>
      <c r="BX263" s="4"/>
      <c r="BY263" s="4"/>
      <c r="BZ263" s="4"/>
      <c r="CA263" s="4"/>
      <c r="CB263" s="4"/>
      <c r="CC263" s="4"/>
      <c r="CD263" s="4"/>
      <c r="CE263" s="4"/>
      <c r="CF263" s="4"/>
      <c r="CG263" s="4"/>
      <c r="CH263" s="4"/>
      <c r="CI263" s="4"/>
      <c r="CJ263" s="4"/>
      <c r="CK263" s="4"/>
      <c r="CL263" s="4"/>
      <c r="CM263" s="4"/>
      <c r="CN263" s="4"/>
      <c r="CO263" s="4"/>
      <c r="CP263" s="4"/>
      <c r="CQ263" s="4"/>
      <c r="CR263" s="4"/>
      <c r="CS263" s="4"/>
      <c r="CT263" s="4"/>
      <c r="CU263" s="4"/>
      <c r="CV263" s="4"/>
      <c r="CW263" s="4"/>
      <c r="CX263" s="4"/>
      <c r="CY263" s="4"/>
      <c r="CZ263" s="4"/>
      <c r="DA263" s="4"/>
      <c r="DB263" s="4"/>
      <c r="DC263" s="4"/>
      <c r="DD263" s="4"/>
      <c r="DE263" s="4"/>
      <c r="DF263" s="4"/>
      <c r="DG263" s="4"/>
      <c r="DH263" s="4"/>
      <c r="DI263" s="4"/>
      <c r="DJ263" s="4"/>
      <c r="DK263" s="4"/>
      <c r="DL263" s="4"/>
      <c r="DM263" s="4"/>
      <c r="DN263" s="4"/>
      <c r="DO263" s="4"/>
      <c r="DP263" s="4"/>
      <c r="DQ263" s="4"/>
      <c r="DR263" s="4"/>
      <c r="DS263" s="4"/>
      <c r="DT263" s="4"/>
      <c r="DU263" s="4"/>
      <c r="DV263" s="4"/>
      <c r="DW263" s="4"/>
    </row>
    <row r="264" spans="3:127" x14ac:dyDescent="0.2"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/>
      <c r="BA264" s="4"/>
      <c r="BB264" s="4"/>
      <c r="BC264" s="4"/>
      <c r="BD264" s="4"/>
      <c r="BE264" s="4"/>
      <c r="BF264" s="4"/>
      <c r="BG264" s="4"/>
      <c r="BH264" s="4"/>
      <c r="BI264" s="4"/>
      <c r="BJ264" s="4"/>
      <c r="BK264" s="4"/>
      <c r="BL264" s="4"/>
      <c r="BM264" s="4"/>
      <c r="BN264" s="4"/>
      <c r="BO264" s="4"/>
      <c r="BP264" s="4"/>
      <c r="BQ264" s="4"/>
      <c r="BR264" s="4"/>
      <c r="BS264" s="4"/>
      <c r="BT264" s="4"/>
      <c r="BU264" s="4"/>
      <c r="BV264" s="4"/>
      <c r="BW264" s="4"/>
      <c r="BX264" s="4"/>
      <c r="BY264" s="4"/>
      <c r="BZ264" s="4"/>
      <c r="CA264" s="4"/>
      <c r="CB264" s="4"/>
      <c r="CC264" s="4"/>
      <c r="CD264" s="4"/>
      <c r="CE264" s="4"/>
      <c r="CF264" s="4"/>
      <c r="CG264" s="4"/>
      <c r="CH264" s="4"/>
      <c r="CI264" s="4"/>
      <c r="CJ264" s="4"/>
      <c r="CK264" s="4"/>
      <c r="CL264" s="4"/>
      <c r="CM264" s="4"/>
      <c r="CN264" s="4"/>
      <c r="CO264" s="4"/>
      <c r="CP264" s="4"/>
      <c r="CQ264" s="4"/>
      <c r="CR264" s="4"/>
      <c r="CS264" s="4"/>
      <c r="CT264" s="4"/>
      <c r="CU264" s="4"/>
      <c r="CV264" s="4"/>
      <c r="CW264" s="4"/>
      <c r="CX264" s="4"/>
      <c r="CY264" s="4"/>
      <c r="CZ264" s="4"/>
      <c r="DA264" s="4"/>
      <c r="DB264" s="4"/>
      <c r="DC264" s="4"/>
      <c r="DD264" s="4"/>
      <c r="DE264" s="4"/>
      <c r="DF264" s="4"/>
      <c r="DG264" s="4"/>
      <c r="DH264" s="4"/>
      <c r="DI264" s="4"/>
      <c r="DJ264" s="4"/>
      <c r="DK264" s="4"/>
      <c r="DL264" s="4"/>
      <c r="DM264" s="4"/>
      <c r="DN264" s="4"/>
      <c r="DO264" s="4"/>
      <c r="DP264" s="4"/>
      <c r="DQ264" s="4"/>
      <c r="DR264" s="4"/>
      <c r="DS264" s="4"/>
      <c r="DT264" s="4"/>
      <c r="DU264" s="4"/>
      <c r="DV264" s="4"/>
      <c r="DW264" s="4"/>
    </row>
    <row r="265" spans="3:127" x14ac:dyDescent="0.2"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4"/>
      <c r="AY265" s="4"/>
      <c r="AZ265" s="4"/>
      <c r="BA265" s="4"/>
      <c r="BB265" s="4"/>
      <c r="BC265" s="4"/>
      <c r="BD265" s="4"/>
      <c r="BE265" s="4"/>
      <c r="BF265" s="4"/>
      <c r="BG265" s="4"/>
      <c r="BH265" s="4"/>
      <c r="BI265" s="4"/>
      <c r="BJ265" s="4"/>
      <c r="BK265" s="4"/>
      <c r="BL265" s="4"/>
      <c r="BM265" s="4"/>
      <c r="BN265" s="4"/>
      <c r="BO265" s="4"/>
      <c r="BP265" s="4"/>
      <c r="BQ265" s="4"/>
      <c r="BR265" s="4"/>
      <c r="BS265" s="4"/>
      <c r="BT265" s="4"/>
      <c r="BU265" s="4"/>
      <c r="BV265" s="4"/>
      <c r="BW265" s="4"/>
      <c r="BX265" s="4"/>
      <c r="BY265" s="4"/>
      <c r="BZ265" s="4"/>
      <c r="CA265" s="4"/>
      <c r="CB265" s="4"/>
      <c r="CC265" s="4"/>
      <c r="CD265" s="4"/>
      <c r="CE265" s="4"/>
      <c r="CF265" s="4"/>
      <c r="CG265" s="4"/>
      <c r="CH265" s="4"/>
      <c r="CI265" s="4"/>
      <c r="CJ265" s="4"/>
      <c r="CK265" s="4"/>
      <c r="CL265" s="4"/>
      <c r="CM265" s="4"/>
      <c r="CN265" s="4"/>
      <c r="CO265" s="4"/>
      <c r="CP265" s="4"/>
      <c r="CQ265" s="4"/>
      <c r="CR265" s="4"/>
      <c r="CS265" s="4"/>
      <c r="CT265" s="4"/>
      <c r="CU265" s="4"/>
      <c r="CV265" s="4"/>
      <c r="CW265" s="4"/>
      <c r="CX265" s="4"/>
      <c r="CY265" s="4"/>
      <c r="CZ265" s="4"/>
      <c r="DA265" s="4"/>
      <c r="DB265" s="4"/>
      <c r="DC265" s="4"/>
      <c r="DD265" s="4"/>
      <c r="DE265" s="4"/>
      <c r="DF265" s="4"/>
      <c r="DG265" s="4"/>
      <c r="DH265" s="4"/>
      <c r="DI265" s="4"/>
      <c r="DJ265" s="4"/>
      <c r="DK265" s="4"/>
      <c r="DL265" s="4"/>
      <c r="DM265" s="4"/>
      <c r="DN265" s="4"/>
      <c r="DO265" s="4"/>
      <c r="DP265" s="4"/>
      <c r="DQ265" s="4"/>
      <c r="DR265" s="4"/>
      <c r="DS265" s="4"/>
      <c r="DT265" s="4"/>
      <c r="DU265" s="4"/>
      <c r="DV265" s="4"/>
      <c r="DW265" s="4"/>
    </row>
    <row r="266" spans="3:127" x14ac:dyDescent="0.2"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AZ266" s="4"/>
      <c r="BA266" s="4"/>
      <c r="BB266" s="4"/>
      <c r="BC266" s="4"/>
      <c r="BD266" s="4"/>
      <c r="BE266" s="4"/>
      <c r="BF266" s="4"/>
      <c r="BG266" s="4"/>
      <c r="BH266" s="4"/>
      <c r="BI266" s="4"/>
      <c r="BJ266" s="4"/>
      <c r="BK266" s="4"/>
      <c r="BL266" s="4"/>
      <c r="BM266" s="4"/>
      <c r="BN266" s="4"/>
      <c r="BO266" s="4"/>
      <c r="BP266" s="4"/>
      <c r="BQ266" s="4"/>
      <c r="BR266" s="4"/>
      <c r="BS266" s="4"/>
      <c r="BT266" s="4"/>
      <c r="BU266" s="4"/>
      <c r="BV266" s="4"/>
      <c r="BW266" s="4"/>
      <c r="BX266" s="4"/>
      <c r="BY266" s="4"/>
      <c r="BZ266" s="4"/>
      <c r="CA266" s="4"/>
      <c r="CB266" s="4"/>
      <c r="CC266" s="4"/>
      <c r="CD266" s="4"/>
      <c r="CE266" s="4"/>
      <c r="CF266" s="4"/>
      <c r="CG266" s="4"/>
      <c r="CH266" s="4"/>
      <c r="CI266" s="4"/>
      <c r="CJ266" s="4"/>
      <c r="CK266" s="4"/>
      <c r="CL266" s="4"/>
      <c r="CM266" s="4"/>
      <c r="CN266" s="4"/>
      <c r="CO266" s="4"/>
      <c r="CP266" s="4"/>
      <c r="CQ266" s="4"/>
      <c r="CR266" s="4"/>
      <c r="CS266" s="4"/>
      <c r="CT266" s="4"/>
      <c r="CU266" s="4"/>
      <c r="CV266" s="4"/>
      <c r="CW266" s="4"/>
      <c r="CX266" s="4"/>
      <c r="CY266" s="4"/>
      <c r="CZ266" s="4"/>
      <c r="DA266" s="4"/>
      <c r="DB266" s="4"/>
      <c r="DC266" s="4"/>
      <c r="DD266" s="4"/>
      <c r="DE266" s="4"/>
      <c r="DF266" s="4"/>
      <c r="DG266" s="4"/>
      <c r="DH266" s="4"/>
      <c r="DI266" s="4"/>
      <c r="DJ266" s="4"/>
      <c r="DK266" s="4"/>
      <c r="DL266" s="4"/>
      <c r="DM266" s="4"/>
      <c r="DN266" s="4"/>
      <c r="DO266" s="4"/>
      <c r="DP266" s="4"/>
      <c r="DQ266" s="4"/>
      <c r="DR266" s="4"/>
      <c r="DS266" s="4"/>
      <c r="DT266" s="4"/>
      <c r="DU266" s="4"/>
      <c r="DV266" s="4"/>
      <c r="DW266" s="4"/>
    </row>
    <row r="267" spans="3:127" x14ac:dyDescent="0.2"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AX267" s="4"/>
      <c r="AY267" s="4"/>
      <c r="AZ267" s="4"/>
      <c r="BA267" s="4"/>
      <c r="BB267" s="4"/>
      <c r="BC267" s="4"/>
      <c r="BD267" s="4"/>
      <c r="BE267" s="4"/>
      <c r="BF267" s="4"/>
      <c r="BG267" s="4"/>
      <c r="BH267" s="4"/>
      <c r="BI267" s="4"/>
      <c r="BJ267" s="4"/>
      <c r="BK267" s="4"/>
      <c r="BL267" s="4"/>
      <c r="BM267" s="4"/>
      <c r="BN267" s="4"/>
      <c r="BO267" s="4"/>
      <c r="BP267" s="4"/>
      <c r="BQ267" s="4"/>
      <c r="BR267" s="4"/>
      <c r="BS267" s="4"/>
      <c r="BT267" s="4"/>
      <c r="BU267" s="4"/>
      <c r="BV267" s="4"/>
      <c r="BW267" s="4"/>
      <c r="BX267" s="4"/>
      <c r="BY267" s="4"/>
      <c r="BZ267" s="4"/>
      <c r="CA267" s="4"/>
      <c r="CB267" s="4"/>
      <c r="CC267" s="4"/>
      <c r="CD267" s="4"/>
      <c r="CE267" s="4"/>
      <c r="CF267" s="4"/>
      <c r="CG267" s="4"/>
      <c r="CH267" s="4"/>
      <c r="CI267" s="4"/>
      <c r="CJ267" s="4"/>
      <c r="CK267" s="4"/>
      <c r="CL267" s="4"/>
      <c r="CM267" s="4"/>
      <c r="CN267" s="4"/>
      <c r="CO267" s="4"/>
      <c r="CP267" s="4"/>
      <c r="CQ267" s="4"/>
      <c r="CR267" s="4"/>
      <c r="CS267" s="4"/>
      <c r="CT267" s="4"/>
      <c r="CU267" s="4"/>
      <c r="CV267" s="4"/>
      <c r="CW267" s="4"/>
      <c r="CX267" s="4"/>
      <c r="CY267" s="4"/>
      <c r="CZ267" s="4"/>
      <c r="DA267" s="4"/>
      <c r="DB267" s="4"/>
      <c r="DC267" s="4"/>
      <c r="DD267" s="4"/>
      <c r="DE267" s="4"/>
      <c r="DF267" s="4"/>
      <c r="DG267" s="4"/>
      <c r="DH267" s="4"/>
      <c r="DI267" s="4"/>
      <c r="DJ267" s="4"/>
      <c r="DK267" s="4"/>
      <c r="DL267" s="4"/>
      <c r="DM267" s="4"/>
      <c r="DN267" s="4"/>
      <c r="DO267" s="4"/>
      <c r="DP267" s="4"/>
      <c r="DQ267" s="4"/>
      <c r="DR267" s="4"/>
      <c r="DS267" s="4"/>
      <c r="DT267" s="4"/>
      <c r="DU267" s="4"/>
      <c r="DV267" s="4"/>
      <c r="DW267" s="4"/>
    </row>
    <row r="268" spans="3:127" x14ac:dyDescent="0.2"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  <c r="AZ268" s="4"/>
      <c r="BA268" s="4"/>
      <c r="BB268" s="4"/>
      <c r="BC268" s="4"/>
      <c r="BD268" s="4"/>
      <c r="BE268" s="4"/>
      <c r="BF268" s="4"/>
      <c r="BG268" s="4"/>
      <c r="BH268" s="4"/>
      <c r="BI268" s="4"/>
      <c r="BJ268" s="4"/>
      <c r="BK268" s="4"/>
      <c r="BL268" s="4"/>
      <c r="BM268" s="4"/>
      <c r="BN268" s="4"/>
      <c r="BO268" s="4"/>
      <c r="BP268" s="4"/>
      <c r="BQ268" s="4"/>
      <c r="BR268" s="4"/>
      <c r="BS268" s="4"/>
      <c r="BT268" s="4"/>
      <c r="BU268" s="4"/>
      <c r="BV268" s="4"/>
      <c r="BW268" s="4"/>
      <c r="BX268" s="4"/>
      <c r="BY268" s="4"/>
      <c r="BZ268" s="4"/>
      <c r="CA268" s="4"/>
      <c r="CB268" s="4"/>
      <c r="CC268" s="4"/>
      <c r="CD268" s="4"/>
      <c r="CE268" s="4"/>
      <c r="CF268" s="4"/>
      <c r="CG268" s="4"/>
      <c r="CH268" s="4"/>
      <c r="CI268" s="4"/>
      <c r="CJ268" s="4"/>
      <c r="CK268" s="4"/>
      <c r="CL268" s="4"/>
      <c r="CM268" s="4"/>
      <c r="CN268" s="4"/>
      <c r="CO268" s="4"/>
      <c r="CP268" s="4"/>
      <c r="CQ268" s="4"/>
      <c r="CR268" s="4"/>
      <c r="CS268" s="4"/>
      <c r="CT268" s="4"/>
      <c r="CU268" s="4"/>
      <c r="CV268" s="4"/>
      <c r="CW268" s="4"/>
      <c r="CX268" s="4"/>
      <c r="CY268" s="4"/>
      <c r="CZ268" s="4"/>
      <c r="DA268" s="4"/>
      <c r="DB268" s="4"/>
      <c r="DC268" s="4"/>
      <c r="DD268" s="4"/>
      <c r="DE268" s="4"/>
      <c r="DF268" s="4"/>
      <c r="DG268" s="4"/>
      <c r="DH268" s="4"/>
      <c r="DI268" s="4"/>
      <c r="DJ268" s="4"/>
      <c r="DK268" s="4"/>
      <c r="DL268" s="4"/>
      <c r="DM268" s="4"/>
      <c r="DN268" s="4"/>
      <c r="DO268" s="4"/>
      <c r="DP268" s="4"/>
      <c r="DQ268" s="4"/>
      <c r="DR268" s="4"/>
      <c r="DS268" s="4"/>
      <c r="DT268" s="4"/>
      <c r="DU268" s="4"/>
      <c r="DV268" s="4"/>
      <c r="DW268" s="4"/>
    </row>
    <row r="269" spans="3:127" x14ac:dyDescent="0.2"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AX269" s="4"/>
      <c r="AY269" s="4"/>
      <c r="AZ269" s="4"/>
      <c r="BA269" s="4"/>
      <c r="BB269" s="4"/>
      <c r="BC269" s="4"/>
      <c r="BD269" s="4"/>
      <c r="BE269" s="4"/>
      <c r="BF269" s="4"/>
      <c r="BG269" s="4"/>
      <c r="BH269" s="4"/>
      <c r="BI269" s="4"/>
      <c r="BJ269" s="4"/>
      <c r="BK269" s="4"/>
      <c r="BL269" s="4"/>
      <c r="BM269" s="4"/>
      <c r="BN269" s="4"/>
      <c r="BO269" s="4"/>
      <c r="BP269" s="4"/>
      <c r="BQ269" s="4"/>
      <c r="BR269" s="4"/>
      <c r="BS269" s="4"/>
      <c r="BT269" s="4"/>
      <c r="BU269" s="4"/>
      <c r="BV269" s="4"/>
      <c r="BW269" s="4"/>
      <c r="BX269" s="4"/>
      <c r="BY269" s="4"/>
      <c r="BZ269" s="4"/>
      <c r="CA269" s="4"/>
      <c r="CB269" s="4"/>
      <c r="CC269" s="4"/>
      <c r="CD269" s="4"/>
      <c r="CE269" s="4"/>
      <c r="CF269" s="4"/>
      <c r="CG269" s="4"/>
      <c r="CH269" s="4"/>
      <c r="CI269" s="4"/>
      <c r="CJ269" s="4"/>
      <c r="CK269" s="4"/>
      <c r="CL269" s="4"/>
      <c r="CM269" s="4"/>
      <c r="CN269" s="4"/>
      <c r="CO269" s="4"/>
      <c r="CP269" s="4"/>
      <c r="CQ269" s="4"/>
      <c r="CR269" s="4"/>
      <c r="CS269" s="4"/>
      <c r="CT269" s="4"/>
      <c r="CU269" s="4"/>
      <c r="CV269" s="4"/>
      <c r="CW269" s="4"/>
      <c r="CX269" s="4"/>
      <c r="CY269" s="4"/>
      <c r="CZ269" s="4"/>
      <c r="DA269" s="4"/>
      <c r="DB269" s="4"/>
      <c r="DC269" s="4"/>
      <c r="DD269" s="4"/>
      <c r="DE269" s="4"/>
      <c r="DF269" s="4"/>
      <c r="DG269" s="4"/>
      <c r="DH269" s="4"/>
      <c r="DI269" s="4"/>
      <c r="DJ269" s="4"/>
      <c r="DK269" s="4"/>
      <c r="DL269" s="4"/>
      <c r="DM269" s="4"/>
      <c r="DN269" s="4"/>
      <c r="DO269" s="4"/>
      <c r="DP269" s="4"/>
      <c r="DQ269" s="4"/>
      <c r="DR269" s="4"/>
      <c r="DS269" s="4"/>
      <c r="DT269" s="4"/>
      <c r="DU269" s="4"/>
      <c r="DV269" s="4"/>
      <c r="DW269" s="4"/>
    </row>
    <row r="270" spans="3:127" x14ac:dyDescent="0.2"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  <c r="AY270" s="4"/>
      <c r="AZ270" s="4"/>
      <c r="BA270" s="4"/>
      <c r="BB270" s="4"/>
      <c r="BC270" s="4"/>
      <c r="BD270" s="4"/>
      <c r="BE270" s="4"/>
      <c r="BF270" s="4"/>
      <c r="BG270" s="4"/>
      <c r="BH270" s="4"/>
      <c r="BI270" s="4"/>
      <c r="BJ270" s="4"/>
      <c r="BK270" s="4"/>
      <c r="BL270" s="4"/>
      <c r="BM270" s="4"/>
      <c r="BN270" s="4"/>
      <c r="BO270" s="4"/>
      <c r="BP270" s="4"/>
      <c r="BQ270" s="4"/>
      <c r="BR270" s="4"/>
      <c r="BS270" s="4"/>
      <c r="BT270" s="4"/>
      <c r="BU270" s="4"/>
      <c r="BV270" s="4"/>
      <c r="BW270" s="4"/>
      <c r="BX270" s="4"/>
      <c r="BY270" s="4"/>
      <c r="BZ270" s="4"/>
      <c r="CA270" s="4"/>
      <c r="CB270" s="4"/>
      <c r="CC270" s="4"/>
      <c r="CD270" s="4"/>
      <c r="CE270" s="4"/>
      <c r="CF270" s="4"/>
      <c r="CG270" s="4"/>
      <c r="CH270" s="4"/>
      <c r="CI270" s="4"/>
      <c r="CJ270" s="4"/>
      <c r="CK270" s="4"/>
      <c r="CL270" s="4"/>
      <c r="CM270" s="4"/>
      <c r="CN270" s="4"/>
      <c r="CO270" s="4"/>
      <c r="CP270" s="4"/>
      <c r="CQ270" s="4"/>
      <c r="CR270" s="4"/>
      <c r="CS270" s="4"/>
      <c r="CT270" s="4"/>
      <c r="CU270" s="4"/>
      <c r="CV270" s="4"/>
      <c r="CW270" s="4"/>
      <c r="CX270" s="4"/>
      <c r="CY270" s="4"/>
      <c r="CZ270" s="4"/>
      <c r="DA270" s="4"/>
      <c r="DB270" s="4"/>
      <c r="DC270" s="4"/>
      <c r="DD270" s="4"/>
      <c r="DE270" s="4"/>
      <c r="DF270" s="4"/>
      <c r="DG270" s="4"/>
      <c r="DH270" s="4"/>
      <c r="DI270" s="4"/>
      <c r="DJ270" s="4"/>
      <c r="DK270" s="4"/>
      <c r="DL270" s="4"/>
      <c r="DM270" s="4"/>
      <c r="DN270" s="4"/>
      <c r="DO270" s="4"/>
      <c r="DP270" s="4"/>
      <c r="DQ270" s="4"/>
      <c r="DR270" s="4"/>
      <c r="DS270" s="4"/>
      <c r="DT270" s="4"/>
      <c r="DU270" s="4"/>
      <c r="DV270" s="4"/>
      <c r="DW270" s="4"/>
    </row>
    <row r="271" spans="3:127" x14ac:dyDescent="0.2"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AX271" s="4"/>
      <c r="AY271" s="4"/>
      <c r="AZ271" s="4"/>
      <c r="BA271" s="4"/>
      <c r="BB271" s="4"/>
      <c r="BC271" s="4"/>
      <c r="BD271" s="4"/>
      <c r="BE271" s="4"/>
      <c r="BF271" s="4"/>
      <c r="BG271" s="4"/>
      <c r="BH271" s="4"/>
      <c r="BI271" s="4"/>
      <c r="BJ271" s="4"/>
      <c r="BK271" s="4"/>
      <c r="BL271" s="4"/>
      <c r="BM271" s="4"/>
      <c r="BN271" s="4"/>
      <c r="BO271" s="4"/>
      <c r="BP271" s="4"/>
      <c r="BQ271" s="4"/>
      <c r="BR271" s="4"/>
      <c r="BS271" s="4"/>
      <c r="BT271" s="4"/>
      <c r="BU271" s="4"/>
      <c r="BV271" s="4"/>
      <c r="BW271" s="4"/>
      <c r="BX271" s="4"/>
      <c r="BY271" s="4"/>
      <c r="BZ271" s="4"/>
      <c r="CA271" s="4"/>
      <c r="CB271" s="4"/>
      <c r="CC271" s="4"/>
      <c r="CD271" s="4"/>
      <c r="CE271" s="4"/>
      <c r="CF271" s="4"/>
      <c r="CG271" s="4"/>
      <c r="CH271" s="4"/>
      <c r="CI271" s="4"/>
      <c r="CJ271" s="4"/>
      <c r="CK271" s="4"/>
      <c r="CL271" s="4"/>
      <c r="CM271" s="4"/>
      <c r="CN271" s="4"/>
      <c r="CO271" s="4"/>
      <c r="CP271" s="4"/>
      <c r="CQ271" s="4"/>
      <c r="CR271" s="4"/>
      <c r="CS271" s="4"/>
      <c r="CT271" s="4"/>
      <c r="CU271" s="4"/>
      <c r="CV271" s="4"/>
      <c r="CW271" s="4"/>
      <c r="CX271" s="4"/>
      <c r="CY271" s="4"/>
      <c r="CZ271" s="4"/>
      <c r="DA271" s="4"/>
      <c r="DB271" s="4"/>
      <c r="DC271" s="4"/>
      <c r="DD271" s="4"/>
      <c r="DE271" s="4"/>
      <c r="DF271" s="4"/>
      <c r="DG271" s="4"/>
      <c r="DH271" s="4"/>
      <c r="DI271" s="4"/>
      <c r="DJ271" s="4"/>
      <c r="DK271" s="4"/>
      <c r="DL271" s="4"/>
      <c r="DM271" s="4"/>
      <c r="DN271" s="4"/>
      <c r="DO271" s="4"/>
      <c r="DP271" s="4"/>
      <c r="DQ271" s="4"/>
      <c r="DR271" s="4"/>
      <c r="DS271" s="4"/>
      <c r="DT271" s="4"/>
      <c r="DU271" s="4"/>
      <c r="DV271" s="4"/>
      <c r="DW271" s="4"/>
    </row>
    <row r="272" spans="3:127" x14ac:dyDescent="0.2"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/>
      <c r="AZ272" s="4"/>
      <c r="BA272" s="4"/>
      <c r="BB272" s="4"/>
      <c r="BC272" s="4"/>
      <c r="BD272" s="4"/>
      <c r="BE272" s="4"/>
      <c r="BF272" s="4"/>
      <c r="BG272" s="4"/>
      <c r="BH272" s="4"/>
      <c r="BI272" s="4"/>
      <c r="BJ272" s="4"/>
      <c r="BK272" s="4"/>
      <c r="BL272" s="4"/>
      <c r="BM272" s="4"/>
      <c r="BN272" s="4"/>
      <c r="BO272" s="4"/>
      <c r="BP272" s="4"/>
      <c r="BQ272" s="4"/>
      <c r="BR272" s="4"/>
      <c r="BS272" s="4"/>
      <c r="BT272" s="4"/>
      <c r="BU272" s="4"/>
      <c r="BV272" s="4"/>
      <c r="BW272" s="4"/>
      <c r="BX272" s="4"/>
      <c r="BY272" s="4"/>
      <c r="BZ272" s="4"/>
      <c r="CA272" s="4"/>
      <c r="CB272" s="4"/>
      <c r="CC272" s="4"/>
      <c r="CD272" s="4"/>
      <c r="CE272" s="4"/>
      <c r="CF272" s="4"/>
      <c r="CG272" s="4"/>
      <c r="CH272" s="4"/>
      <c r="CI272" s="4"/>
      <c r="CJ272" s="4"/>
      <c r="CK272" s="4"/>
      <c r="CL272" s="4"/>
      <c r="CM272" s="4"/>
      <c r="CN272" s="4"/>
      <c r="CO272" s="4"/>
      <c r="CP272" s="4"/>
      <c r="CQ272" s="4"/>
      <c r="CR272" s="4"/>
      <c r="CS272" s="4"/>
      <c r="CT272" s="4"/>
      <c r="CU272" s="4"/>
      <c r="CV272" s="4"/>
      <c r="CW272" s="4"/>
      <c r="CX272" s="4"/>
      <c r="CY272" s="4"/>
      <c r="CZ272" s="4"/>
      <c r="DA272" s="4"/>
      <c r="DB272" s="4"/>
      <c r="DC272" s="4"/>
      <c r="DD272" s="4"/>
      <c r="DE272" s="4"/>
      <c r="DF272" s="4"/>
      <c r="DG272" s="4"/>
      <c r="DH272" s="4"/>
      <c r="DI272" s="4"/>
      <c r="DJ272" s="4"/>
      <c r="DK272" s="4"/>
      <c r="DL272" s="4"/>
      <c r="DM272" s="4"/>
      <c r="DN272" s="4"/>
      <c r="DO272" s="4"/>
      <c r="DP272" s="4"/>
      <c r="DQ272" s="4"/>
      <c r="DR272" s="4"/>
      <c r="DS272" s="4"/>
      <c r="DT272" s="4"/>
      <c r="DU272" s="4"/>
      <c r="DV272" s="4"/>
      <c r="DW272" s="4"/>
    </row>
    <row r="273" spans="3:127" x14ac:dyDescent="0.2"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  <c r="AY273" s="4"/>
      <c r="AZ273" s="4"/>
      <c r="BA273" s="4"/>
      <c r="BB273" s="4"/>
      <c r="BC273" s="4"/>
      <c r="BD273" s="4"/>
      <c r="BE273" s="4"/>
      <c r="BF273" s="4"/>
      <c r="BG273" s="4"/>
      <c r="BH273" s="4"/>
      <c r="BI273" s="4"/>
      <c r="BJ273" s="4"/>
      <c r="BK273" s="4"/>
      <c r="BL273" s="4"/>
      <c r="BM273" s="4"/>
      <c r="BN273" s="4"/>
      <c r="BO273" s="4"/>
      <c r="BP273" s="4"/>
      <c r="BQ273" s="4"/>
      <c r="BR273" s="4"/>
      <c r="BS273" s="4"/>
      <c r="BT273" s="4"/>
      <c r="BU273" s="4"/>
      <c r="BV273" s="4"/>
      <c r="BW273" s="4"/>
      <c r="BX273" s="4"/>
      <c r="BY273" s="4"/>
      <c r="BZ273" s="4"/>
      <c r="CA273" s="4"/>
      <c r="CB273" s="4"/>
      <c r="CC273" s="4"/>
      <c r="CD273" s="4"/>
      <c r="CE273" s="4"/>
      <c r="CF273" s="4"/>
      <c r="CG273" s="4"/>
      <c r="CH273" s="4"/>
      <c r="CI273" s="4"/>
      <c r="CJ273" s="4"/>
      <c r="CK273" s="4"/>
      <c r="CL273" s="4"/>
      <c r="CM273" s="4"/>
      <c r="CN273" s="4"/>
      <c r="CO273" s="4"/>
      <c r="CP273" s="4"/>
      <c r="CQ273" s="4"/>
      <c r="CR273" s="4"/>
      <c r="CS273" s="4"/>
      <c r="CT273" s="4"/>
      <c r="CU273" s="4"/>
      <c r="CV273" s="4"/>
      <c r="CW273" s="4"/>
      <c r="CX273" s="4"/>
      <c r="CY273" s="4"/>
      <c r="CZ273" s="4"/>
      <c r="DA273" s="4"/>
      <c r="DB273" s="4"/>
      <c r="DC273" s="4"/>
      <c r="DD273" s="4"/>
      <c r="DE273" s="4"/>
      <c r="DF273" s="4"/>
      <c r="DG273" s="4"/>
      <c r="DH273" s="4"/>
      <c r="DI273" s="4"/>
      <c r="DJ273" s="4"/>
      <c r="DK273" s="4"/>
      <c r="DL273" s="4"/>
      <c r="DM273" s="4"/>
      <c r="DN273" s="4"/>
      <c r="DO273" s="4"/>
      <c r="DP273" s="4"/>
      <c r="DQ273" s="4"/>
      <c r="DR273" s="4"/>
      <c r="DS273" s="4"/>
      <c r="DT273" s="4"/>
      <c r="DU273" s="4"/>
      <c r="DV273" s="4"/>
      <c r="DW273" s="4"/>
    </row>
    <row r="274" spans="3:127" x14ac:dyDescent="0.2"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AY274" s="4"/>
      <c r="AZ274" s="4"/>
      <c r="BA274" s="4"/>
      <c r="BB274" s="4"/>
      <c r="BC274" s="4"/>
      <c r="BD274" s="4"/>
      <c r="BE274" s="4"/>
      <c r="BF274" s="4"/>
      <c r="BG274" s="4"/>
      <c r="BH274" s="4"/>
      <c r="BI274" s="4"/>
      <c r="BJ274" s="4"/>
      <c r="BK274" s="4"/>
      <c r="BL274" s="4"/>
      <c r="BM274" s="4"/>
      <c r="BN274" s="4"/>
      <c r="BO274" s="4"/>
      <c r="BP274" s="4"/>
      <c r="BQ274" s="4"/>
      <c r="BR274" s="4"/>
      <c r="BS274" s="4"/>
      <c r="BT274" s="4"/>
      <c r="BU274" s="4"/>
      <c r="BV274" s="4"/>
      <c r="BW274" s="4"/>
      <c r="BX274" s="4"/>
      <c r="BY274" s="4"/>
      <c r="BZ274" s="4"/>
      <c r="CA274" s="4"/>
      <c r="CB274" s="4"/>
      <c r="CC274" s="4"/>
      <c r="CD274" s="4"/>
      <c r="CE274" s="4"/>
      <c r="CF274" s="4"/>
      <c r="CG274" s="4"/>
      <c r="CH274" s="4"/>
      <c r="CI274" s="4"/>
      <c r="CJ274" s="4"/>
      <c r="CK274" s="4"/>
      <c r="CL274" s="4"/>
      <c r="CM274" s="4"/>
      <c r="CN274" s="4"/>
      <c r="CO274" s="4"/>
      <c r="CP274" s="4"/>
      <c r="CQ274" s="4"/>
      <c r="CR274" s="4"/>
      <c r="CS274" s="4"/>
      <c r="CT274" s="4"/>
      <c r="CU274" s="4"/>
      <c r="CV274" s="4"/>
      <c r="CW274" s="4"/>
      <c r="CX274" s="4"/>
      <c r="CY274" s="4"/>
      <c r="CZ274" s="4"/>
      <c r="DA274" s="4"/>
      <c r="DB274" s="4"/>
      <c r="DC274" s="4"/>
      <c r="DD274" s="4"/>
      <c r="DE274" s="4"/>
      <c r="DF274" s="4"/>
      <c r="DG274" s="4"/>
      <c r="DH274" s="4"/>
      <c r="DI274" s="4"/>
      <c r="DJ274" s="4"/>
      <c r="DK274" s="4"/>
      <c r="DL274" s="4"/>
      <c r="DM274" s="4"/>
      <c r="DN274" s="4"/>
      <c r="DO274" s="4"/>
      <c r="DP274" s="4"/>
      <c r="DQ274" s="4"/>
      <c r="DR274" s="4"/>
      <c r="DS274" s="4"/>
      <c r="DT274" s="4"/>
      <c r="DU274" s="4"/>
      <c r="DV274" s="4"/>
      <c r="DW274" s="4"/>
    </row>
    <row r="275" spans="3:127" x14ac:dyDescent="0.2"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AX275" s="4"/>
      <c r="AY275" s="4"/>
      <c r="AZ275" s="4"/>
      <c r="BA275" s="4"/>
      <c r="BB275" s="4"/>
      <c r="BC275" s="4"/>
      <c r="BD275" s="4"/>
      <c r="BE275" s="4"/>
      <c r="BF275" s="4"/>
      <c r="BG275" s="4"/>
      <c r="BH275" s="4"/>
      <c r="BI275" s="4"/>
      <c r="BJ275" s="4"/>
      <c r="BK275" s="4"/>
      <c r="BL275" s="4"/>
      <c r="BM275" s="4"/>
      <c r="BN275" s="4"/>
      <c r="BO275" s="4"/>
      <c r="BP275" s="4"/>
      <c r="BQ275" s="4"/>
      <c r="BR275" s="4"/>
      <c r="BS275" s="4"/>
      <c r="BT275" s="4"/>
      <c r="BU275" s="4"/>
      <c r="BV275" s="4"/>
      <c r="BW275" s="4"/>
      <c r="BX275" s="4"/>
      <c r="BY275" s="4"/>
      <c r="BZ275" s="4"/>
      <c r="CA275" s="4"/>
      <c r="CB275" s="4"/>
      <c r="CC275" s="4"/>
      <c r="CD275" s="4"/>
      <c r="CE275" s="4"/>
      <c r="CF275" s="4"/>
      <c r="CG275" s="4"/>
      <c r="CH275" s="4"/>
      <c r="CI275" s="4"/>
      <c r="CJ275" s="4"/>
      <c r="CK275" s="4"/>
      <c r="CL275" s="4"/>
      <c r="CM275" s="4"/>
      <c r="CN275" s="4"/>
      <c r="CO275" s="4"/>
      <c r="CP275" s="4"/>
      <c r="CQ275" s="4"/>
      <c r="CR275" s="4"/>
      <c r="CS275" s="4"/>
      <c r="CT275" s="4"/>
      <c r="CU275" s="4"/>
      <c r="CV275" s="4"/>
      <c r="CW275" s="4"/>
      <c r="CX275" s="4"/>
      <c r="CY275" s="4"/>
      <c r="CZ275" s="4"/>
      <c r="DA275" s="4"/>
      <c r="DB275" s="4"/>
      <c r="DC275" s="4"/>
      <c r="DD275" s="4"/>
      <c r="DE275" s="4"/>
      <c r="DF275" s="4"/>
      <c r="DG275" s="4"/>
      <c r="DH275" s="4"/>
      <c r="DI275" s="4"/>
      <c r="DJ275" s="4"/>
      <c r="DK275" s="4"/>
      <c r="DL275" s="4"/>
      <c r="DM275" s="4"/>
      <c r="DN275" s="4"/>
      <c r="DO275" s="4"/>
      <c r="DP275" s="4"/>
      <c r="DQ275" s="4"/>
      <c r="DR275" s="4"/>
      <c r="DS275" s="4"/>
      <c r="DT275" s="4"/>
      <c r="DU275" s="4"/>
      <c r="DV275" s="4"/>
      <c r="DW275" s="4"/>
    </row>
    <row r="276" spans="3:127" x14ac:dyDescent="0.2"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AX276" s="4"/>
      <c r="AY276" s="4"/>
      <c r="AZ276" s="4"/>
      <c r="BA276" s="4"/>
      <c r="BB276" s="4"/>
      <c r="BC276" s="4"/>
      <c r="BD276" s="4"/>
      <c r="BE276" s="4"/>
      <c r="BF276" s="4"/>
      <c r="BG276" s="4"/>
      <c r="BH276" s="4"/>
      <c r="BI276" s="4"/>
      <c r="BJ276" s="4"/>
      <c r="BK276" s="4"/>
      <c r="BL276" s="4"/>
      <c r="BM276" s="4"/>
      <c r="BN276" s="4"/>
      <c r="BO276" s="4"/>
      <c r="BP276" s="4"/>
      <c r="BQ276" s="4"/>
      <c r="BR276" s="4"/>
      <c r="BS276" s="4"/>
      <c r="BT276" s="4"/>
      <c r="BU276" s="4"/>
      <c r="BV276" s="4"/>
      <c r="BW276" s="4"/>
      <c r="BX276" s="4"/>
      <c r="BY276" s="4"/>
      <c r="BZ276" s="4"/>
      <c r="CA276" s="4"/>
      <c r="CB276" s="4"/>
      <c r="CC276" s="4"/>
      <c r="CD276" s="4"/>
      <c r="CE276" s="4"/>
      <c r="CF276" s="4"/>
      <c r="CG276" s="4"/>
      <c r="CH276" s="4"/>
      <c r="CI276" s="4"/>
      <c r="CJ276" s="4"/>
      <c r="CK276" s="4"/>
      <c r="CL276" s="4"/>
      <c r="CM276" s="4"/>
      <c r="CN276" s="4"/>
      <c r="CO276" s="4"/>
      <c r="CP276" s="4"/>
      <c r="CQ276" s="4"/>
      <c r="CR276" s="4"/>
      <c r="CS276" s="4"/>
      <c r="CT276" s="4"/>
      <c r="CU276" s="4"/>
      <c r="CV276" s="4"/>
      <c r="CW276" s="4"/>
      <c r="CX276" s="4"/>
      <c r="CY276" s="4"/>
      <c r="CZ276" s="4"/>
      <c r="DA276" s="4"/>
      <c r="DB276" s="4"/>
      <c r="DC276" s="4"/>
      <c r="DD276" s="4"/>
      <c r="DE276" s="4"/>
      <c r="DF276" s="4"/>
      <c r="DG276" s="4"/>
      <c r="DH276" s="4"/>
      <c r="DI276" s="4"/>
      <c r="DJ276" s="4"/>
      <c r="DK276" s="4"/>
      <c r="DL276" s="4"/>
      <c r="DM276" s="4"/>
      <c r="DN276" s="4"/>
      <c r="DO276" s="4"/>
      <c r="DP276" s="4"/>
      <c r="DQ276" s="4"/>
      <c r="DR276" s="4"/>
      <c r="DS276" s="4"/>
      <c r="DT276" s="4"/>
      <c r="DU276" s="4"/>
      <c r="DV276" s="4"/>
      <c r="DW276" s="4"/>
    </row>
    <row r="277" spans="3:127" x14ac:dyDescent="0.2"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AX277" s="4"/>
      <c r="AY277" s="4"/>
      <c r="AZ277" s="4"/>
      <c r="BA277" s="4"/>
      <c r="BB277" s="4"/>
      <c r="BC277" s="4"/>
      <c r="BD277" s="4"/>
      <c r="BE277" s="4"/>
      <c r="BF277" s="4"/>
      <c r="BG277" s="4"/>
      <c r="BH277" s="4"/>
      <c r="BI277" s="4"/>
      <c r="BJ277" s="4"/>
      <c r="BK277" s="4"/>
      <c r="BL277" s="4"/>
      <c r="BM277" s="4"/>
      <c r="BN277" s="4"/>
      <c r="BO277" s="4"/>
      <c r="BP277" s="4"/>
      <c r="BQ277" s="4"/>
      <c r="BR277" s="4"/>
      <c r="BS277" s="4"/>
      <c r="BT277" s="4"/>
      <c r="BU277" s="4"/>
      <c r="BV277" s="4"/>
      <c r="BW277" s="4"/>
      <c r="BX277" s="4"/>
      <c r="BY277" s="4"/>
      <c r="BZ277" s="4"/>
      <c r="CA277" s="4"/>
      <c r="CB277" s="4"/>
      <c r="CC277" s="4"/>
      <c r="CD277" s="4"/>
      <c r="CE277" s="4"/>
      <c r="CF277" s="4"/>
      <c r="CG277" s="4"/>
      <c r="CH277" s="4"/>
      <c r="CI277" s="4"/>
      <c r="CJ277" s="4"/>
      <c r="CK277" s="4"/>
      <c r="CL277" s="4"/>
      <c r="CM277" s="4"/>
      <c r="CN277" s="4"/>
      <c r="CO277" s="4"/>
      <c r="CP277" s="4"/>
      <c r="CQ277" s="4"/>
      <c r="CR277" s="4"/>
      <c r="CS277" s="4"/>
      <c r="CT277" s="4"/>
      <c r="CU277" s="4"/>
      <c r="CV277" s="4"/>
      <c r="CW277" s="4"/>
      <c r="CX277" s="4"/>
      <c r="CY277" s="4"/>
      <c r="CZ277" s="4"/>
      <c r="DA277" s="4"/>
      <c r="DB277" s="4"/>
      <c r="DC277" s="4"/>
      <c r="DD277" s="4"/>
      <c r="DE277" s="4"/>
      <c r="DF277" s="4"/>
      <c r="DG277" s="4"/>
      <c r="DH277" s="4"/>
      <c r="DI277" s="4"/>
      <c r="DJ277" s="4"/>
      <c r="DK277" s="4"/>
      <c r="DL277" s="4"/>
      <c r="DM277" s="4"/>
      <c r="DN277" s="4"/>
      <c r="DO277" s="4"/>
      <c r="DP277" s="4"/>
      <c r="DQ277" s="4"/>
      <c r="DR277" s="4"/>
      <c r="DS277" s="4"/>
      <c r="DT277" s="4"/>
      <c r="DU277" s="4"/>
      <c r="DV277" s="4"/>
      <c r="DW277" s="4"/>
    </row>
    <row r="278" spans="3:127" x14ac:dyDescent="0.2"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AX278" s="4"/>
      <c r="AY278" s="4"/>
      <c r="AZ278" s="4"/>
      <c r="BA278" s="4"/>
      <c r="BB278" s="4"/>
      <c r="BC278" s="4"/>
      <c r="BD278" s="4"/>
      <c r="BE278" s="4"/>
      <c r="BF278" s="4"/>
      <c r="BG278" s="4"/>
      <c r="BH278" s="4"/>
      <c r="BI278" s="4"/>
      <c r="BJ278" s="4"/>
      <c r="BK278" s="4"/>
      <c r="BL278" s="4"/>
      <c r="BM278" s="4"/>
      <c r="BN278" s="4"/>
      <c r="BO278" s="4"/>
      <c r="BP278" s="4"/>
      <c r="BQ278" s="4"/>
      <c r="BR278" s="4"/>
      <c r="BS278" s="4"/>
      <c r="BT278" s="4"/>
      <c r="BU278" s="4"/>
      <c r="BV278" s="4"/>
      <c r="BW278" s="4"/>
      <c r="BX278" s="4"/>
      <c r="BY278" s="4"/>
      <c r="BZ278" s="4"/>
      <c r="CA278" s="4"/>
      <c r="CB278" s="4"/>
      <c r="CC278" s="4"/>
      <c r="CD278" s="4"/>
      <c r="CE278" s="4"/>
      <c r="CF278" s="4"/>
      <c r="CG278" s="4"/>
      <c r="CH278" s="4"/>
      <c r="CI278" s="4"/>
      <c r="CJ278" s="4"/>
      <c r="CK278" s="4"/>
      <c r="CL278" s="4"/>
      <c r="CM278" s="4"/>
      <c r="CN278" s="4"/>
      <c r="CO278" s="4"/>
      <c r="CP278" s="4"/>
      <c r="CQ278" s="4"/>
      <c r="CR278" s="4"/>
      <c r="CS278" s="4"/>
      <c r="CT278" s="4"/>
      <c r="CU278" s="4"/>
      <c r="CV278" s="4"/>
      <c r="CW278" s="4"/>
      <c r="CX278" s="4"/>
      <c r="CY278" s="4"/>
      <c r="CZ278" s="4"/>
      <c r="DA278" s="4"/>
      <c r="DB278" s="4"/>
      <c r="DC278" s="4"/>
      <c r="DD278" s="4"/>
      <c r="DE278" s="4"/>
      <c r="DF278" s="4"/>
      <c r="DG278" s="4"/>
      <c r="DH278" s="4"/>
      <c r="DI278" s="4"/>
      <c r="DJ278" s="4"/>
      <c r="DK278" s="4"/>
      <c r="DL278" s="4"/>
      <c r="DM278" s="4"/>
      <c r="DN278" s="4"/>
      <c r="DO278" s="4"/>
      <c r="DP278" s="4"/>
      <c r="DQ278" s="4"/>
      <c r="DR278" s="4"/>
      <c r="DS278" s="4"/>
      <c r="DT278" s="4"/>
      <c r="DU278" s="4"/>
      <c r="DV278" s="4"/>
      <c r="DW278" s="4"/>
    </row>
    <row r="279" spans="3:127" x14ac:dyDescent="0.2"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AX279" s="4"/>
      <c r="AY279" s="4"/>
      <c r="AZ279" s="4"/>
      <c r="BA279" s="4"/>
      <c r="BB279" s="4"/>
      <c r="BC279" s="4"/>
      <c r="BD279" s="4"/>
      <c r="BE279" s="4"/>
      <c r="BF279" s="4"/>
      <c r="BG279" s="4"/>
      <c r="BH279" s="4"/>
      <c r="BI279" s="4"/>
      <c r="BJ279" s="4"/>
      <c r="BK279" s="4"/>
      <c r="BL279" s="4"/>
      <c r="BM279" s="4"/>
      <c r="BN279" s="4"/>
      <c r="BO279" s="4"/>
      <c r="BP279" s="4"/>
      <c r="BQ279" s="4"/>
      <c r="BR279" s="4"/>
      <c r="BS279" s="4"/>
      <c r="BT279" s="4"/>
      <c r="BU279" s="4"/>
      <c r="BV279" s="4"/>
      <c r="BW279" s="4"/>
      <c r="BX279" s="4"/>
      <c r="BY279" s="4"/>
      <c r="BZ279" s="4"/>
      <c r="CA279" s="4"/>
      <c r="CB279" s="4"/>
      <c r="CC279" s="4"/>
      <c r="CD279" s="4"/>
      <c r="CE279" s="4"/>
      <c r="CF279" s="4"/>
      <c r="CG279" s="4"/>
      <c r="CH279" s="4"/>
      <c r="CI279" s="4"/>
      <c r="CJ279" s="4"/>
      <c r="CK279" s="4"/>
      <c r="CL279" s="4"/>
      <c r="CM279" s="4"/>
      <c r="CN279" s="4"/>
      <c r="CO279" s="4"/>
      <c r="CP279" s="4"/>
      <c r="CQ279" s="4"/>
      <c r="CR279" s="4"/>
      <c r="CS279" s="4"/>
      <c r="CT279" s="4"/>
      <c r="CU279" s="4"/>
      <c r="CV279" s="4"/>
      <c r="CW279" s="4"/>
      <c r="CX279" s="4"/>
      <c r="CY279" s="4"/>
      <c r="CZ279" s="4"/>
      <c r="DA279" s="4"/>
      <c r="DB279" s="4"/>
      <c r="DC279" s="4"/>
      <c r="DD279" s="4"/>
      <c r="DE279" s="4"/>
      <c r="DF279" s="4"/>
      <c r="DG279" s="4"/>
      <c r="DH279" s="4"/>
      <c r="DI279" s="4"/>
      <c r="DJ279" s="4"/>
      <c r="DK279" s="4"/>
      <c r="DL279" s="4"/>
      <c r="DM279" s="4"/>
      <c r="DN279" s="4"/>
      <c r="DO279" s="4"/>
      <c r="DP279" s="4"/>
      <c r="DQ279" s="4"/>
      <c r="DR279" s="4"/>
      <c r="DS279" s="4"/>
      <c r="DT279" s="4"/>
      <c r="DU279" s="4"/>
      <c r="DV279" s="4"/>
      <c r="DW279" s="4"/>
    </row>
    <row r="280" spans="3:127" x14ac:dyDescent="0.2"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AX280" s="4"/>
      <c r="AY280" s="4"/>
      <c r="AZ280" s="4"/>
      <c r="BA280" s="4"/>
      <c r="BB280" s="4"/>
      <c r="BC280" s="4"/>
      <c r="BD280" s="4"/>
      <c r="BE280" s="4"/>
      <c r="BF280" s="4"/>
      <c r="BG280" s="4"/>
      <c r="BH280" s="4"/>
      <c r="BI280" s="4"/>
      <c r="BJ280" s="4"/>
      <c r="BK280" s="4"/>
      <c r="BL280" s="4"/>
      <c r="BM280" s="4"/>
      <c r="BN280" s="4"/>
      <c r="BO280" s="4"/>
      <c r="BP280" s="4"/>
      <c r="BQ280" s="4"/>
      <c r="BR280" s="4"/>
      <c r="BS280" s="4"/>
      <c r="BT280" s="4"/>
      <c r="BU280" s="4"/>
      <c r="BV280" s="4"/>
      <c r="BW280" s="4"/>
      <c r="BX280" s="4"/>
      <c r="BY280" s="4"/>
      <c r="BZ280" s="4"/>
      <c r="CA280" s="4"/>
      <c r="CB280" s="4"/>
      <c r="CC280" s="4"/>
      <c r="CD280" s="4"/>
      <c r="CE280" s="4"/>
      <c r="CF280" s="4"/>
      <c r="CG280" s="4"/>
      <c r="CH280" s="4"/>
      <c r="CI280" s="4"/>
      <c r="CJ280" s="4"/>
      <c r="CK280" s="4"/>
      <c r="CL280" s="4"/>
      <c r="CM280" s="4"/>
      <c r="CN280" s="4"/>
      <c r="CO280" s="4"/>
      <c r="CP280" s="4"/>
      <c r="CQ280" s="4"/>
      <c r="CR280" s="4"/>
      <c r="CS280" s="4"/>
      <c r="CT280" s="4"/>
      <c r="CU280" s="4"/>
      <c r="CV280" s="4"/>
      <c r="CW280" s="4"/>
      <c r="CX280" s="4"/>
      <c r="CY280" s="4"/>
      <c r="CZ280" s="4"/>
      <c r="DA280" s="4"/>
      <c r="DB280" s="4"/>
      <c r="DC280" s="4"/>
      <c r="DD280" s="4"/>
      <c r="DE280" s="4"/>
      <c r="DF280" s="4"/>
      <c r="DG280" s="4"/>
      <c r="DH280" s="4"/>
      <c r="DI280" s="4"/>
      <c r="DJ280" s="4"/>
      <c r="DK280" s="4"/>
      <c r="DL280" s="4"/>
      <c r="DM280" s="4"/>
      <c r="DN280" s="4"/>
      <c r="DO280" s="4"/>
      <c r="DP280" s="4"/>
      <c r="DQ280" s="4"/>
      <c r="DR280" s="4"/>
      <c r="DS280" s="4"/>
      <c r="DT280" s="4"/>
      <c r="DU280" s="4"/>
      <c r="DV280" s="4"/>
      <c r="DW280" s="4"/>
    </row>
    <row r="281" spans="3:127" x14ac:dyDescent="0.2"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AX281" s="4"/>
      <c r="AY281" s="4"/>
      <c r="AZ281" s="4"/>
      <c r="BA281" s="4"/>
      <c r="BB281" s="4"/>
      <c r="BC281" s="4"/>
      <c r="BD281" s="4"/>
      <c r="BE281" s="4"/>
      <c r="BF281" s="4"/>
      <c r="BG281" s="4"/>
      <c r="BH281" s="4"/>
      <c r="BI281" s="4"/>
      <c r="BJ281" s="4"/>
      <c r="BK281" s="4"/>
      <c r="BL281" s="4"/>
      <c r="BM281" s="4"/>
      <c r="BN281" s="4"/>
      <c r="BO281" s="4"/>
      <c r="BP281" s="4"/>
      <c r="BQ281" s="4"/>
      <c r="BR281" s="4"/>
      <c r="BS281" s="4"/>
      <c r="BT281" s="4"/>
      <c r="BU281" s="4"/>
      <c r="BV281" s="4"/>
      <c r="BW281" s="4"/>
      <c r="BX281" s="4"/>
      <c r="BY281" s="4"/>
      <c r="BZ281" s="4"/>
      <c r="CA281" s="4"/>
      <c r="CB281" s="4"/>
      <c r="CC281" s="4"/>
      <c r="CD281" s="4"/>
      <c r="CE281" s="4"/>
      <c r="CF281" s="4"/>
      <c r="CG281" s="4"/>
      <c r="CH281" s="4"/>
      <c r="CI281" s="4"/>
      <c r="CJ281" s="4"/>
      <c r="CK281" s="4"/>
      <c r="CL281" s="4"/>
      <c r="CM281" s="4"/>
      <c r="CN281" s="4"/>
      <c r="CO281" s="4"/>
      <c r="CP281" s="4"/>
      <c r="CQ281" s="4"/>
      <c r="CR281" s="4"/>
      <c r="CS281" s="4"/>
      <c r="CT281" s="4"/>
      <c r="CU281" s="4"/>
      <c r="CV281" s="4"/>
      <c r="CW281" s="4"/>
      <c r="CX281" s="4"/>
      <c r="CY281" s="4"/>
      <c r="CZ281" s="4"/>
      <c r="DA281" s="4"/>
      <c r="DB281" s="4"/>
      <c r="DC281" s="4"/>
      <c r="DD281" s="4"/>
      <c r="DE281" s="4"/>
      <c r="DF281" s="4"/>
      <c r="DG281" s="4"/>
      <c r="DH281" s="4"/>
      <c r="DI281" s="4"/>
      <c r="DJ281" s="4"/>
      <c r="DK281" s="4"/>
      <c r="DL281" s="4"/>
      <c r="DM281" s="4"/>
      <c r="DN281" s="4"/>
      <c r="DO281" s="4"/>
      <c r="DP281" s="4"/>
      <c r="DQ281" s="4"/>
      <c r="DR281" s="4"/>
      <c r="DS281" s="4"/>
      <c r="DT281" s="4"/>
      <c r="DU281" s="4"/>
      <c r="DV281" s="4"/>
      <c r="DW281" s="4"/>
    </row>
    <row r="282" spans="3:127" x14ac:dyDescent="0.2"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AX282" s="4"/>
      <c r="AY282" s="4"/>
      <c r="AZ282" s="4"/>
      <c r="BA282" s="4"/>
      <c r="BB282" s="4"/>
      <c r="BC282" s="4"/>
      <c r="BD282" s="4"/>
      <c r="BE282" s="4"/>
      <c r="BF282" s="4"/>
      <c r="BG282" s="4"/>
      <c r="BH282" s="4"/>
      <c r="BI282" s="4"/>
      <c r="BJ282" s="4"/>
      <c r="BK282" s="4"/>
      <c r="BL282" s="4"/>
      <c r="BM282" s="4"/>
      <c r="BN282" s="4"/>
      <c r="BO282" s="4"/>
      <c r="BP282" s="4"/>
      <c r="BQ282" s="4"/>
      <c r="BR282" s="4"/>
      <c r="BS282" s="4"/>
      <c r="BT282" s="4"/>
      <c r="BU282" s="4"/>
      <c r="BV282" s="4"/>
      <c r="BW282" s="4"/>
      <c r="BX282" s="4"/>
      <c r="BY282" s="4"/>
      <c r="BZ282" s="4"/>
      <c r="CA282" s="4"/>
      <c r="CB282" s="4"/>
      <c r="CC282" s="4"/>
      <c r="CD282" s="4"/>
      <c r="CE282" s="4"/>
      <c r="CF282" s="4"/>
      <c r="CG282" s="4"/>
      <c r="CH282" s="4"/>
      <c r="CI282" s="4"/>
      <c r="CJ282" s="4"/>
      <c r="CK282" s="4"/>
      <c r="CL282" s="4"/>
      <c r="CM282" s="4"/>
      <c r="CN282" s="4"/>
      <c r="CO282" s="4"/>
      <c r="CP282" s="4"/>
      <c r="CQ282" s="4"/>
      <c r="CR282" s="4"/>
      <c r="CS282" s="4"/>
      <c r="CT282" s="4"/>
      <c r="CU282" s="4"/>
      <c r="CV282" s="4"/>
      <c r="CW282" s="4"/>
      <c r="CX282" s="4"/>
      <c r="CY282" s="4"/>
      <c r="CZ282" s="4"/>
      <c r="DA282" s="4"/>
      <c r="DB282" s="4"/>
      <c r="DC282" s="4"/>
      <c r="DD282" s="4"/>
      <c r="DE282" s="4"/>
      <c r="DF282" s="4"/>
      <c r="DG282" s="4"/>
      <c r="DH282" s="4"/>
      <c r="DI282" s="4"/>
      <c r="DJ282" s="4"/>
      <c r="DK282" s="4"/>
      <c r="DL282" s="4"/>
      <c r="DM282" s="4"/>
      <c r="DN282" s="4"/>
      <c r="DO282" s="4"/>
      <c r="DP282" s="4"/>
      <c r="DQ282" s="4"/>
      <c r="DR282" s="4"/>
      <c r="DS282" s="4"/>
      <c r="DT282" s="4"/>
      <c r="DU282" s="4"/>
      <c r="DV282" s="4"/>
      <c r="DW282" s="4"/>
    </row>
    <row r="283" spans="3:127" x14ac:dyDescent="0.2"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AX283" s="4"/>
      <c r="AY283" s="4"/>
      <c r="AZ283" s="4"/>
      <c r="BA283" s="4"/>
      <c r="BB283" s="4"/>
      <c r="BC283" s="4"/>
      <c r="BD283" s="4"/>
      <c r="BE283" s="4"/>
      <c r="BF283" s="4"/>
      <c r="BG283" s="4"/>
      <c r="BH283" s="4"/>
      <c r="BI283" s="4"/>
      <c r="BJ283" s="4"/>
      <c r="BK283" s="4"/>
      <c r="BL283" s="4"/>
      <c r="BM283" s="4"/>
      <c r="BN283" s="4"/>
      <c r="BO283" s="4"/>
      <c r="BP283" s="4"/>
      <c r="BQ283" s="4"/>
      <c r="BR283" s="4"/>
      <c r="BS283" s="4"/>
      <c r="BT283" s="4"/>
      <c r="BU283" s="4"/>
      <c r="BV283" s="4"/>
      <c r="BW283" s="4"/>
      <c r="BX283" s="4"/>
      <c r="BY283" s="4"/>
      <c r="BZ283" s="4"/>
      <c r="CA283" s="4"/>
      <c r="CB283" s="4"/>
      <c r="CC283" s="4"/>
      <c r="CD283" s="4"/>
      <c r="CE283" s="4"/>
      <c r="CF283" s="4"/>
      <c r="CG283" s="4"/>
      <c r="CH283" s="4"/>
      <c r="CI283" s="4"/>
      <c r="CJ283" s="4"/>
      <c r="CK283" s="4"/>
      <c r="CL283" s="4"/>
      <c r="CM283" s="4"/>
      <c r="CN283" s="4"/>
      <c r="CO283" s="4"/>
      <c r="CP283" s="4"/>
      <c r="CQ283" s="4"/>
      <c r="CR283" s="4"/>
      <c r="CS283" s="4"/>
      <c r="CT283" s="4"/>
      <c r="CU283" s="4"/>
      <c r="CV283" s="4"/>
      <c r="CW283" s="4"/>
      <c r="CX283" s="4"/>
      <c r="CY283" s="4"/>
      <c r="CZ283" s="4"/>
      <c r="DA283" s="4"/>
      <c r="DB283" s="4"/>
      <c r="DC283" s="4"/>
      <c r="DD283" s="4"/>
      <c r="DE283" s="4"/>
      <c r="DF283" s="4"/>
      <c r="DG283" s="4"/>
      <c r="DH283" s="4"/>
      <c r="DI283" s="4"/>
      <c r="DJ283" s="4"/>
      <c r="DK283" s="4"/>
      <c r="DL283" s="4"/>
      <c r="DM283" s="4"/>
      <c r="DN283" s="4"/>
      <c r="DO283" s="4"/>
      <c r="DP283" s="4"/>
      <c r="DQ283" s="4"/>
      <c r="DR283" s="4"/>
      <c r="DS283" s="4"/>
      <c r="DT283" s="4"/>
      <c r="DU283" s="4"/>
      <c r="DV283" s="4"/>
      <c r="DW283" s="4"/>
    </row>
    <row r="284" spans="3:127" x14ac:dyDescent="0.2"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  <c r="AY284" s="4"/>
      <c r="AZ284" s="4"/>
      <c r="BA284" s="4"/>
      <c r="BB284" s="4"/>
      <c r="BC284" s="4"/>
      <c r="BD284" s="4"/>
      <c r="BE284" s="4"/>
      <c r="BF284" s="4"/>
      <c r="BG284" s="4"/>
      <c r="BH284" s="4"/>
      <c r="BI284" s="4"/>
      <c r="BJ284" s="4"/>
      <c r="BK284" s="4"/>
      <c r="BL284" s="4"/>
      <c r="BM284" s="4"/>
      <c r="BN284" s="4"/>
      <c r="BO284" s="4"/>
      <c r="BP284" s="4"/>
      <c r="BQ284" s="4"/>
      <c r="BR284" s="4"/>
      <c r="BS284" s="4"/>
      <c r="BT284" s="4"/>
      <c r="BU284" s="4"/>
      <c r="BV284" s="4"/>
      <c r="BW284" s="4"/>
      <c r="BX284" s="4"/>
      <c r="BY284" s="4"/>
      <c r="BZ284" s="4"/>
      <c r="CA284" s="4"/>
      <c r="CB284" s="4"/>
      <c r="CC284" s="4"/>
      <c r="CD284" s="4"/>
      <c r="CE284" s="4"/>
      <c r="CF284" s="4"/>
      <c r="CG284" s="4"/>
      <c r="CH284" s="4"/>
      <c r="CI284" s="4"/>
      <c r="CJ284" s="4"/>
      <c r="CK284" s="4"/>
      <c r="CL284" s="4"/>
      <c r="CM284" s="4"/>
      <c r="CN284" s="4"/>
      <c r="CO284" s="4"/>
      <c r="CP284" s="4"/>
      <c r="CQ284" s="4"/>
      <c r="CR284" s="4"/>
      <c r="CS284" s="4"/>
      <c r="CT284" s="4"/>
      <c r="CU284" s="4"/>
      <c r="CV284" s="4"/>
      <c r="CW284" s="4"/>
      <c r="CX284" s="4"/>
      <c r="CY284" s="4"/>
      <c r="CZ284" s="4"/>
      <c r="DA284" s="4"/>
      <c r="DB284" s="4"/>
      <c r="DC284" s="4"/>
      <c r="DD284" s="4"/>
      <c r="DE284" s="4"/>
      <c r="DF284" s="4"/>
      <c r="DG284" s="4"/>
      <c r="DH284" s="4"/>
      <c r="DI284" s="4"/>
      <c r="DJ284" s="4"/>
      <c r="DK284" s="4"/>
      <c r="DL284" s="4"/>
      <c r="DM284" s="4"/>
      <c r="DN284" s="4"/>
      <c r="DO284" s="4"/>
      <c r="DP284" s="4"/>
      <c r="DQ284" s="4"/>
      <c r="DR284" s="4"/>
      <c r="DS284" s="4"/>
      <c r="DT284" s="4"/>
      <c r="DU284" s="4"/>
      <c r="DV284" s="4"/>
      <c r="DW284" s="4"/>
    </row>
    <row r="285" spans="3:127" x14ac:dyDescent="0.2"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AX285" s="4"/>
      <c r="AY285" s="4"/>
      <c r="AZ285" s="4"/>
      <c r="BA285" s="4"/>
      <c r="BB285" s="4"/>
      <c r="BC285" s="4"/>
      <c r="BD285" s="4"/>
      <c r="BE285" s="4"/>
      <c r="BF285" s="4"/>
      <c r="BG285" s="4"/>
      <c r="BH285" s="4"/>
      <c r="BI285" s="4"/>
      <c r="BJ285" s="4"/>
      <c r="BK285" s="4"/>
      <c r="BL285" s="4"/>
      <c r="BM285" s="4"/>
      <c r="BN285" s="4"/>
      <c r="BO285" s="4"/>
      <c r="BP285" s="4"/>
      <c r="BQ285" s="4"/>
      <c r="BR285" s="4"/>
      <c r="BS285" s="4"/>
      <c r="BT285" s="4"/>
      <c r="BU285" s="4"/>
      <c r="BV285" s="4"/>
      <c r="BW285" s="4"/>
      <c r="BX285" s="4"/>
      <c r="BY285" s="4"/>
      <c r="BZ285" s="4"/>
      <c r="CA285" s="4"/>
      <c r="CB285" s="4"/>
      <c r="CC285" s="4"/>
      <c r="CD285" s="4"/>
      <c r="CE285" s="4"/>
      <c r="CF285" s="4"/>
      <c r="CG285" s="4"/>
      <c r="CH285" s="4"/>
      <c r="CI285" s="4"/>
      <c r="CJ285" s="4"/>
      <c r="CK285" s="4"/>
      <c r="CL285" s="4"/>
      <c r="CM285" s="4"/>
      <c r="CN285" s="4"/>
      <c r="CO285" s="4"/>
      <c r="CP285" s="4"/>
      <c r="CQ285" s="4"/>
      <c r="CR285" s="4"/>
      <c r="CS285" s="4"/>
      <c r="CT285" s="4"/>
      <c r="CU285" s="4"/>
      <c r="CV285" s="4"/>
      <c r="CW285" s="4"/>
      <c r="CX285" s="4"/>
      <c r="CY285" s="4"/>
      <c r="CZ285" s="4"/>
      <c r="DA285" s="4"/>
      <c r="DB285" s="4"/>
      <c r="DC285" s="4"/>
      <c r="DD285" s="4"/>
      <c r="DE285" s="4"/>
      <c r="DF285" s="4"/>
      <c r="DG285" s="4"/>
      <c r="DH285" s="4"/>
      <c r="DI285" s="4"/>
      <c r="DJ285" s="4"/>
      <c r="DK285" s="4"/>
      <c r="DL285" s="4"/>
      <c r="DM285" s="4"/>
      <c r="DN285" s="4"/>
      <c r="DO285" s="4"/>
      <c r="DP285" s="4"/>
      <c r="DQ285" s="4"/>
      <c r="DR285" s="4"/>
      <c r="DS285" s="4"/>
      <c r="DT285" s="4"/>
      <c r="DU285" s="4"/>
      <c r="DV285" s="4"/>
      <c r="DW285" s="4"/>
    </row>
    <row r="286" spans="3:127" x14ac:dyDescent="0.2"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/>
      <c r="AZ286" s="4"/>
      <c r="BA286" s="4"/>
      <c r="BB286" s="4"/>
      <c r="BC286" s="4"/>
      <c r="BD286" s="4"/>
      <c r="BE286" s="4"/>
      <c r="BF286" s="4"/>
      <c r="BG286" s="4"/>
      <c r="BH286" s="4"/>
      <c r="BI286" s="4"/>
      <c r="BJ286" s="4"/>
      <c r="BK286" s="4"/>
      <c r="BL286" s="4"/>
      <c r="BM286" s="4"/>
      <c r="BN286" s="4"/>
      <c r="BO286" s="4"/>
      <c r="BP286" s="4"/>
      <c r="BQ286" s="4"/>
      <c r="BR286" s="4"/>
      <c r="BS286" s="4"/>
      <c r="BT286" s="4"/>
      <c r="BU286" s="4"/>
      <c r="BV286" s="4"/>
      <c r="BW286" s="4"/>
      <c r="BX286" s="4"/>
      <c r="BY286" s="4"/>
      <c r="BZ286" s="4"/>
      <c r="CA286" s="4"/>
      <c r="CB286" s="4"/>
      <c r="CC286" s="4"/>
      <c r="CD286" s="4"/>
      <c r="CE286" s="4"/>
      <c r="CF286" s="4"/>
      <c r="CG286" s="4"/>
      <c r="CH286" s="4"/>
      <c r="CI286" s="4"/>
      <c r="CJ286" s="4"/>
      <c r="CK286" s="4"/>
      <c r="CL286" s="4"/>
      <c r="CM286" s="4"/>
      <c r="CN286" s="4"/>
      <c r="CO286" s="4"/>
      <c r="CP286" s="4"/>
      <c r="CQ286" s="4"/>
      <c r="CR286" s="4"/>
      <c r="CS286" s="4"/>
      <c r="CT286" s="4"/>
      <c r="CU286" s="4"/>
      <c r="CV286" s="4"/>
      <c r="CW286" s="4"/>
      <c r="CX286" s="4"/>
      <c r="CY286" s="4"/>
      <c r="CZ286" s="4"/>
      <c r="DA286" s="4"/>
      <c r="DB286" s="4"/>
      <c r="DC286" s="4"/>
      <c r="DD286" s="4"/>
      <c r="DE286" s="4"/>
      <c r="DF286" s="4"/>
      <c r="DG286" s="4"/>
      <c r="DH286" s="4"/>
      <c r="DI286" s="4"/>
      <c r="DJ286" s="4"/>
      <c r="DK286" s="4"/>
      <c r="DL286" s="4"/>
      <c r="DM286" s="4"/>
      <c r="DN286" s="4"/>
      <c r="DO286" s="4"/>
      <c r="DP286" s="4"/>
      <c r="DQ286" s="4"/>
      <c r="DR286" s="4"/>
      <c r="DS286" s="4"/>
      <c r="DT286" s="4"/>
      <c r="DU286" s="4"/>
      <c r="DV286" s="4"/>
      <c r="DW286" s="4"/>
    </row>
    <row r="287" spans="3:127" x14ac:dyDescent="0.2"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AX287" s="4"/>
      <c r="AY287" s="4"/>
      <c r="AZ287" s="4"/>
      <c r="BA287" s="4"/>
      <c r="BB287" s="4"/>
      <c r="BC287" s="4"/>
      <c r="BD287" s="4"/>
      <c r="BE287" s="4"/>
      <c r="BF287" s="4"/>
      <c r="BG287" s="4"/>
      <c r="BH287" s="4"/>
      <c r="BI287" s="4"/>
      <c r="BJ287" s="4"/>
      <c r="BK287" s="4"/>
      <c r="BL287" s="4"/>
      <c r="BM287" s="4"/>
      <c r="BN287" s="4"/>
      <c r="BO287" s="4"/>
      <c r="BP287" s="4"/>
      <c r="BQ287" s="4"/>
      <c r="BR287" s="4"/>
      <c r="BS287" s="4"/>
      <c r="BT287" s="4"/>
      <c r="BU287" s="4"/>
      <c r="BV287" s="4"/>
      <c r="BW287" s="4"/>
      <c r="BX287" s="4"/>
      <c r="BY287" s="4"/>
      <c r="BZ287" s="4"/>
      <c r="CA287" s="4"/>
      <c r="CB287" s="4"/>
      <c r="CC287" s="4"/>
      <c r="CD287" s="4"/>
      <c r="CE287" s="4"/>
      <c r="CF287" s="4"/>
      <c r="CG287" s="4"/>
      <c r="CH287" s="4"/>
      <c r="CI287" s="4"/>
      <c r="CJ287" s="4"/>
      <c r="CK287" s="4"/>
      <c r="CL287" s="4"/>
      <c r="CM287" s="4"/>
      <c r="CN287" s="4"/>
      <c r="CO287" s="4"/>
      <c r="CP287" s="4"/>
      <c r="CQ287" s="4"/>
      <c r="CR287" s="4"/>
      <c r="CS287" s="4"/>
      <c r="CT287" s="4"/>
      <c r="CU287" s="4"/>
      <c r="CV287" s="4"/>
      <c r="CW287" s="4"/>
      <c r="CX287" s="4"/>
      <c r="CY287" s="4"/>
      <c r="CZ287" s="4"/>
      <c r="DA287" s="4"/>
      <c r="DB287" s="4"/>
      <c r="DC287" s="4"/>
      <c r="DD287" s="4"/>
      <c r="DE287" s="4"/>
      <c r="DF287" s="4"/>
      <c r="DG287" s="4"/>
      <c r="DH287" s="4"/>
      <c r="DI287" s="4"/>
      <c r="DJ287" s="4"/>
      <c r="DK287" s="4"/>
      <c r="DL287" s="4"/>
      <c r="DM287" s="4"/>
      <c r="DN287" s="4"/>
      <c r="DO287" s="4"/>
      <c r="DP287" s="4"/>
      <c r="DQ287" s="4"/>
      <c r="DR287" s="4"/>
      <c r="DS287" s="4"/>
      <c r="DT287" s="4"/>
      <c r="DU287" s="4"/>
      <c r="DV287" s="4"/>
      <c r="DW287" s="4"/>
    </row>
    <row r="288" spans="3:127" x14ac:dyDescent="0.2"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AY288" s="4"/>
      <c r="AZ288" s="4"/>
      <c r="BA288" s="4"/>
      <c r="BB288" s="4"/>
      <c r="BC288" s="4"/>
      <c r="BD288" s="4"/>
      <c r="BE288" s="4"/>
      <c r="BF288" s="4"/>
      <c r="BG288" s="4"/>
      <c r="BH288" s="4"/>
      <c r="BI288" s="4"/>
      <c r="BJ288" s="4"/>
      <c r="BK288" s="4"/>
      <c r="BL288" s="4"/>
      <c r="BM288" s="4"/>
      <c r="BN288" s="4"/>
      <c r="BO288" s="4"/>
      <c r="BP288" s="4"/>
      <c r="BQ288" s="4"/>
      <c r="BR288" s="4"/>
      <c r="BS288" s="4"/>
      <c r="BT288" s="4"/>
      <c r="BU288" s="4"/>
      <c r="BV288" s="4"/>
      <c r="BW288" s="4"/>
      <c r="BX288" s="4"/>
      <c r="BY288" s="4"/>
      <c r="BZ288" s="4"/>
      <c r="CA288" s="4"/>
      <c r="CB288" s="4"/>
      <c r="CC288" s="4"/>
      <c r="CD288" s="4"/>
      <c r="CE288" s="4"/>
      <c r="CF288" s="4"/>
      <c r="CG288" s="4"/>
      <c r="CH288" s="4"/>
      <c r="CI288" s="4"/>
      <c r="CJ288" s="4"/>
      <c r="CK288" s="4"/>
      <c r="CL288" s="4"/>
      <c r="CM288" s="4"/>
      <c r="CN288" s="4"/>
      <c r="CO288" s="4"/>
      <c r="CP288" s="4"/>
      <c r="CQ288" s="4"/>
      <c r="CR288" s="4"/>
      <c r="CS288" s="4"/>
      <c r="CT288" s="4"/>
      <c r="CU288" s="4"/>
      <c r="CV288" s="4"/>
      <c r="CW288" s="4"/>
      <c r="CX288" s="4"/>
      <c r="CY288" s="4"/>
      <c r="CZ288" s="4"/>
      <c r="DA288" s="4"/>
      <c r="DB288" s="4"/>
      <c r="DC288" s="4"/>
      <c r="DD288" s="4"/>
      <c r="DE288" s="4"/>
      <c r="DF288" s="4"/>
      <c r="DG288" s="4"/>
      <c r="DH288" s="4"/>
      <c r="DI288" s="4"/>
      <c r="DJ288" s="4"/>
      <c r="DK288" s="4"/>
      <c r="DL288" s="4"/>
      <c r="DM288" s="4"/>
      <c r="DN288" s="4"/>
      <c r="DO288" s="4"/>
      <c r="DP288" s="4"/>
      <c r="DQ288" s="4"/>
      <c r="DR288" s="4"/>
      <c r="DS288" s="4"/>
      <c r="DT288" s="4"/>
      <c r="DU288" s="4"/>
      <c r="DV288" s="4"/>
      <c r="DW288" s="4"/>
    </row>
    <row r="289" spans="3:127" x14ac:dyDescent="0.2"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AX289" s="4"/>
      <c r="AY289" s="4"/>
      <c r="AZ289" s="4"/>
      <c r="BA289" s="4"/>
      <c r="BB289" s="4"/>
      <c r="BC289" s="4"/>
      <c r="BD289" s="4"/>
      <c r="BE289" s="4"/>
      <c r="BF289" s="4"/>
      <c r="BG289" s="4"/>
      <c r="BH289" s="4"/>
      <c r="BI289" s="4"/>
      <c r="BJ289" s="4"/>
      <c r="BK289" s="4"/>
      <c r="BL289" s="4"/>
      <c r="BM289" s="4"/>
      <c r="BN289" s="4"/>
      <c r="BO289" s="4"/>
      <c r="BP289" s="4"/>
      <c r="BQ289" s="4"/>
      <c r="BR289" s="4"/>
      <c r="BS289" s="4"/>
      <c r="BT289" s="4"/>
      <c r="BU289" s="4"/>
      <c r="BV289" s="4"/>
      <c r="BW289" s="4"/>
      <c r="BX289" s="4"/>
      <c r="BY289" s="4"/>
      <c r="BZ289" s="4"/>
      <c r="CA289" s="4"/>
      <c r="CB289" s="4"/>
      <c r="CC289" s="4"/>
      <c r="CD289" s="4"/>
      <c r="CE289" s="4"/>
      <c r="CF289" s="4"/>
      <c r="CG289" s="4"/>
      <c r="CH289" s="4"/>
      <c r="CI289" s="4"/>
      <c r="CJ289" s="4"/>
      <c r="CK289" s="4"/>
      <c r="CL289" s="4"/>
      <c r="CM289" s="4"/>
      <c r="CN289" s="4"/>
      <c r="CO289" s="4"/>
      <c r="CP289" s="4"/>
      <c r="CQ289" s="4"/>
      <c r="CR289" s="4"/>
      <c r="CS289" s="4"/>
      <c r="CT289" s="4"/>
      <c r="CU289" s="4"/>
      <c r="CV289" s="4"/>
      <c r="CW289" s="4"/>
      <c r="CX289" s="4"/>
      <c r="CY289" s="4"/>
      <c r="CZ289" s="4"/>
      <c r="DA289" s="4"/>
      <c r="DB289" s="4"/>
      <c r="DC289" s="4"/>
      <c r="DD289" s="4"/>
      <c r="DE289" s="4"/>
      <c r="DF289" s="4"/>
      <c r="DG289" s="4"/>
      <c r="DH289" s="4"/>
      <c r="DI289" s="4"/>
      <c r="DJ289" s="4"/>
      <c r="DK289" s="4"/>
      <c r="DL289" s="4"/>
      <c r="DM289" s="4"/>
      <c r="DN289" s="4"/>
      <c r="DO289" s="4"/>
      <c r="DP289" s="4"/>
      <c r="DQ289" s="4"/>
      <c r="DR289" s="4"/>
      <c r="DS289" s="4"/>
      <c r="DT289" s="4"/>
      <c r="DU289" s="4"/>
      <c r="DV289" s="4"/>
      <c r="DW289" s="4"/>
    </row>
    <row r="290" spans="3:127" x14ac:dyDescent="0.2"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AX290" s="4"/>
      <c r="AY290" s="4"/>
      <c r="AZ290" s="4"/>
      <c r="BA290" s="4"/>
      <c r="BB290" s="4"/>
      <c r="BC290" s="4"/>
      <c r="BD290" s="4"/>
      <c r="BE290" s="4"/>
      <c r="BF290" s="4"/>
      <c r="BG290" s="4"/>
      <c r="BH290" s="4"/>
      <c r="BI290" s="4"/>
      <c r="BJ290" s="4"/>
      <c r="BK290" s="4"/>
      <c r="BL290" s="4"/>
      <c r="BM290" s="4"/>
      <c r="BN290" s="4"/>
      <c r="BO290" s="4"/>
      <c r="BP290" s="4"/>
      <c r="BQ290" s="4"/>
      <c r="BR290" s="4"/>
      <c r="BS290" s="4"/>
      <c r="BT290" s="4"/>
      <c r="BU290" s="4"/>
      <c r="BV290" s="4"/>
      <c r="BW290" s="4"/>
      <c r="BX290" s="4"/>
      <c r="BY290" s="4"/>
      <c r="BZ290" s="4"/>
      <c r="CA290" s="4"/>
      <c r="CB290" s="4"/>
      <c r="CC290" s="4"/>
      <c r="CD290" s="4"/>
      <c r="CE290" s="4"/>
      <c r="CF290" s="4"/>
      <c r="CG290" s="4"/>
      <c r="CH290" s="4"/>
      <c r="CI290" s="4"/>
      <c r="CJ290" s="4"/>
      <c r="CK290" s="4"/>
      <c r="CL290" s="4"/>
      <c r="CM290" s="4"/>
      <c r="CN290" s="4"/>
      <c r="CO290" s="4"/>
      <c r="CP290" s="4"/>
      <c r="CQ290" s="4"/>
      <c r="CR290" s="4"/>
      <c r="CS290" s="4"/>
      <c r="CT290" s="4"/>
      <c r="CU290" s="4"/>
      <c r="CV290" s="4"/>
      <c r="CW290" s="4"/>
      <c r="CX290" s="4"/>
      <c r="CY290" s="4"/>
      <c r="CZ290" s="4"/>
      <c r="DA290" s="4"/>
      <c r="DB290" s="4"/>
      <c r="DC290" s="4"/>
      <c r="DD290" s="4"/>
      <c r="DE290" s="4"/>
      <c r="DF290" s="4"/>
      <c r="DG290" s="4"/>
      <c r="DH290" s="4"/>
      <c r="DI290" s="4"/>
      <c r="DJ290" s="4"/>
      <c r="DK290" s="4"/>
      <c r="DL290" s="4"/>
      <c r="DM290" s="4"/>
      <c r="DN290" s="4"/>
      <c r="DO290" s="4"/>
      <c r="DP290" s="4"/>
      <c r="DQ290" s="4"/>
      <c r="DR290" s="4"/>
      <c r="DS290" s="4"/>
      <c r="DT290" s="4"/>
      <c r="DU290" s="4"/>
      <c r="DV290" s="4"/>
      <c r="DW290" s="4"/>
    </row>
    <row r="291" spans="3:127" x14ac:dyDescent="0.2"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AX291" s="4"/>
      <c r="AY291" s="4"/>
      <c r="AZ291" s="4"/>
      <c r="BA291" s="4"/>
      <c r="BB291" s="4"/>
      <c r="BC291" s="4"/>
      <c r="BD291" s="4"/>
      <c r="BE291" s="4"/>
      <c r="BF291" s="4"/>
      <c r="BG291" s="4"/>
      <c r="BH291" s="4"/>
      <c r="BI291" s="4"/>
      <c r="BJ291" s="4"/>
      <c r="BK291" s="4"/>
      <c r="BL291" s="4"/>
      <c r="BM291" s="4"/>
      <c r="BN291" s="4"/>
      <c r="BO291" s="4"/>
      <c r="BP291" s="4"/>
      <c r="BQ291" s="4"/>
      <c r="BR291" s="4"/>
      <c r="BS291" s="4"/>
      <c r="BT291" s="4"/>
      <c r="BU291" s="4"/>
      <c r="BV291" s="4"/>
      <c r="BW291" s="4"/>
      <c r="BX291" s="4"/>
      <c r="BY291" s="4"/>
      <c r="BZ291" s="4"/>
      <c r="CA291" s="4"/>
      <c r="CB291" s="4"/>
      <c r="CC291" s="4"/>
      <c r="CD291" s="4"/>
      <c r="CE291" s="4"/>
      <c r="CF291" s="4"/>
      <c r="CG291" s="4"/>
      <c r="CH291" s="4"/>
      <c r="CI291" s="4"/>
      <c r="CJ291" s="4"/>
      <c r="CK291" s="4"/>
      <c r="CL291" s="4"/>
      <c r="CM291" s="4"/>
      <c r="CN291" s="4"/>
      <c r="CO291" s="4"/>
      <c r="CP291" s="4"/>
      <c r="CQ291" s="4"/>
      <c r="CR291" s="4"/>
      <c r="CS291" s="4"/>
      <c r="CT291" s="4"/>
      <c r="CU291" s="4"/>
      <c r="CV291" s="4"/>
      <c r="CW291" s="4"/>
      <c r="CX291" s="4"/>
      <c r="CY291" s="4"/>
      <c r="CZ291" s="4"/>
      <c r="DA291" s="4"/>
      <c r="DB291" s="4"/>
      <c r="DC291" s="4"/>
      <c r="DD291" s="4"/>
      <c r="DE291" s="4"/>
      <c r="DF291" s="4"/>
      <c r="DG291" s="4"/>
      <c r="DH291" s="4"/>
      <c r="DI291" s="4"/>
      <c r="DJ291" s="4"/>
      <c r="DK291" s="4"/>
      <c r="DL291" s="4"/>
      <c r="DM291" s="4"/>
      <c r="DN291" s="4"/>
      <c r="DO291" s="4"/>
      <c r="DP291" s="4"/>
      <c r="DQ291" s="4"/>
      <c r="DR291" s="4"/>
      <c r="DS291" s="4"/>
      <c r="DT291" s="4"/>
      <c r="DU291" s="4"/>
      <c r="DV291" s="4"/>
      <c r="DW291" s="4"/>
    </row>
    <row r="292" spans="3:127" x14ac:dyDescent="0.2"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  <c r="AY292" s="4"/>
      <c r="AZ292" s="4"/>
      <c r="BA292" s="4"/>
      <c r="BB292" s="4"/>
      <c r="BC292" s="4"/>
      <c r="BD292" s="4"/>
      <c r="BE292" s="4"/>
      <c r="BF292" s="4"/>
      <c r="BG292" s="4"/>
      <c r="BH292" s="4"/>
      <c r="BI292" s="4"/>
      <c r="BJ292" s="4"/>
      <c r="BK292" s="4"/>
      <c r="BL292" s="4"/>
      <c r="BM292" s="4"/>
      <c r="BN292" s="4"/>
      <c r="BO292" s="4"/>
      <c r="BP292" s="4"/>
      <c r="BQ292" s="4"/>
      <c r="BR292" s="4"/>
      <c r="BS292" s="4"/>
      <c r="BT292" s="4"/>
      <c r="BU292" s="4"/>
      <c r="BV292" s="4"/>
      <c r="BW292" s="4"/>
      <c r="BX292" s="4"/>
      <c r="BY292" s="4"/>
      <c r="BZ292" s="4"/>
      <c r="CA292" s="4"/>
      <c r="CB292" s="4"/>
      <c r="CC292" s="4"/>
      <c r="CD292" s="4"/>
      <c r="CE292" s="4"/>
      <c r="CF292" s="4"/>
      <c r="CG292" s="4"/>
      <c r="CH292" s="4"/>
      <c r="CI292" s="4"/>
      <c r="CJ292" s="4"/>
      <c r="CK292" s="4"/>
      <c r="CL292" s="4"/>
      <c r="CM292" s="4"/>
      <c r="CN292" s="4"/>
      <c r="CO292" s="4"/>
      <c r="CP292" s="4"/>
      <c r="CQ292" s="4"/>
      <c r="CR292" s="4"/>
      <c r="CS292" s="4"/>
      <c r="CT292" s="4"/>
      <c r="CU292" s="4"/>
      <c r="CV292" s="4"/>
      <c r="CW292" s="4"/>
      <c r="CX292" s="4"/>
      <c r="CY292" s="4"/>
      <c r="CZ292" s="4"/>
      <c r="DA292" s="4"/>
      <c r="DB292" s="4"/>
      <c r="DC292" s="4"/>
      <c r="DD292" s="4"/>
      <c r="DE292" s="4"/>
      <c r="DF292" s="4"/>
      <c r="DG292" s="4"/>
      <c r="DH292" s="4"/>
      <c r="DI292" s="4"/>
      <c r="DJ292" s="4"/>
      <c r="DK292" s="4"/>
      <c r="DL292" s="4"/>
      <c r="DM292" s="4"/>
      <c r="DN292" s="4"/>
      <c r="DO292" s="4"/>
      <c r="DP292" s="4"/>
      <c r="DQ292" s="4"/>
      <c r="DR292" s="4"/>
      <c r="DS292" s="4"/>
      <c r="DT292" s="4"/>
      <c r="DU292" s="4"/>
      <c r="DV292" s="4"/>
      <c r="DW292" s="4"/>
    </row>
    <row r="293" spans="3:127" x14ac:dyDescent="0.2"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</row>
    <row r="294" spans="3:127" x14ac:dyDescent="0.2"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</row>
    <row r="295" spans="3:127" x14ac:dyDescent="0.2"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</row>
    <row r="296" spans="3:127" x14ac:dyDescent="0.2"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</row>
    <row r="297" spans="3:127" x14ac:dyDescent="0.2"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</row>
    <row r="298" spans="3:127" x14ac:dyDescent="0.2"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</row>
    <row r="299" spans="3:127" x14ac:dyDescent="0.2"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</row>
    <row r="300" spans="3:127" x14ac:dyDescent="0.2"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</row>
    <row r="301" spans="3:127" x14ac:dyDescent="0.2"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</row>
    <row r="302" spans="3:127" x14ac:dyDescent="0.2"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</row>
    <row r="303" spans="3:127" x14ac:dyDescent="0.2"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</row>
    <row r="304" spans="3:127" x14ac:dyDescent="0.2"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</row>
    <row r="305" spans="3:21" x14ac:dyDescent="0.2"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</row>
    <row r="306" spans="3:21" x14ac:dyDescent="0.2"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</row>
    <row r="307" spans="3:21" x14ac:dyDescent="0.2"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</row>
    <row r="308" spans="3:21" x14ac:dyDescent="0.2"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</row>
    <row r="309" spans="3:21" x14ac:dyDescent="0.2"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</row>
    <row r="310" spans="3:21" x14ac:dyDescent="0.2"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</row>
    <row r="311" spans="3:21" x14ac:dyDescent="0.2"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</row>
    <row r="312" spans="3:21" x14ac:dyDescent="0.2"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</row>
    <row r="313" spans="3:21" x14ac:dyDescent="0.2"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</row>
    <row r="314" spans="3:21" x14ac:dyDescent="0.2"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</row>
    <row r="315" spans="3:21" x14ac:dyDescent="0.2"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</row>
    <row r="316" spans="3:21" x14ac:dyDescent="0.2"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</row>
    <row r="317" spans="3:21" x14ac:dyDescent="0.2"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</row>
    <row r="318" spans="3:21" x14ac:dyDescent="0.2"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</row>
    <row r="319" spans="3:21" x14ac:dyDescent="0.2"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</row>
    <row r="320" spans="3:21" x14ac:dyDescent="0.2"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</row>
    <row r="321" spans="3:21" x14ac:dyDescent="0.2"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</row>
    <row r="322" spans="3:21" x14ac:dyDescent="0.2"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</row>
    <row r="323" spans="3:21" x14ac:dyDescent="0.2"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</row>
    <row r="324" spans="3:21" x14ac:dyDescent="0.2"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</row>
    <row r="325" spans="3:21" x14ac:dyDescent="0.2"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</row>
    <row r="326" spans="3:21" x14ac:dyDescent="0.2"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</row>
    <row r="327" spans="3:21" x14ac:dyDescent="0.2"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</row>
    <row r="328" spans="3:21" x14ac:dyDescent="0.2"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</row>
    <row r="329" spans="3:21" x14ac:dyDescent="0.2"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</row>
    <row r="330" spans="3:21" x14ac:dyDescent="0.2"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</row>
    <row r="331" spans="3:21" x14ac:dyDescent="0.2"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4"/>
      <c r="U331" s="4"/>
    </row>
    <row r="332" spans="3:21" x14ac:dyDescent="0.2"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4"/>
      <c r="U332" s="4"/>
    </row>
    <row r="333" spans="3:21" x14ac:dyDescent="0.2"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4"/>
      <c r="U333" s="4"/>
    </row>
    <row r="334" spans="3:21" x14ac:dyDescent="0.2"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4"/>
      <c r="U334" s="4"/>
    </row>
    <row r="335" spans="3:21" x14ac:dyDescent="0.2"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4"/>
      <c r="U335" s="4"/>
    </row>
    <row r="336" spans="3:21" x14ac:dyDescent="0.2"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4"/>
      <c r="U336" s="4"/>
    </row>
    <row r="337" spans="3:21" x14ac:dyDescent="0.2"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4"/>
      <c r="U337" s="4"/>
    </row>
    <row r="338" spans="3:21" x14ac:dyDescent="0.2"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4"/>
      <c r="U338" s="4"/>
    </row>
    <row r="339" spans="3:21" x14ac:dyDescent="0.2"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4"/>
      <c r="U339" s="4"/>
    </row>
    <row r="340" spans="3:21" x14ac:dyDescent="0.2"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4"/>
      <c r="U340" s="4"/>
    </row>
    <row r="341" spans="3:21" x14ac:dyDescent="0.2"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4"/>
      <c r="U341" s="4"/>
    </row>
    <row r="342" spans="3:21" x14ac:dyDescent="0.2"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4"/>
      <c r="U342" s="4"/>
    </row>
    <row r="343" spans="3:21" x14ac:dyDescent="0.2"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4"/>
      <c r="U343" s="4"/>
    </row>
    <row r="344" spans="3:21" x14ac:dyDescent="0.2"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4"/>
      <c r="U344" s="4"/>
    </row>
    <row r="345" spans="3:21" x14ac:dyDescent="0.2"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4"/>
      <c r="U345" s="4"/>
    </row>
    <row r="346" spans="3:21" x14ac:dyDescent="0.2"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4"/>
      <c r="U346" s="4"/>
    </row>
    <row r="347" spans="3:21" x14ac:dyDescent="0.2"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4"/>
      <c r="U347" s="4"/>
    </row>
    <row r="348" spans="3:21" x14ac:dyDescent="0.2"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4"/>
      <c r="U348" s="4"/>
    </row>
    <row r="349" spans="3:21" x14ac:dyDescent="0.2"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4"/>
      <c r="U349" s="4"/>
    </row>
    <row r="350" spans="3:21" x14ac:dyDescent="0.2"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4"/>
      <c r="U350" s="4"/>
    </row>
    <row r="351" spans="3:21" x14ac:dyDescent="0.2"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4"/>
      <c r="U351" s="4"/>
    </row>
    <row r="352" spans="3:21" x14ac:dyDescent="0.2"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4"/>
      <c r="U352" s="4"/>
    </row>
    <row r="353" spans="3:21" x14ac:dyDescent="0.2"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4"/>
      <c r="U353" s="4"/>
    </row>
    <row r="354" spans="3:21" x14ac:dyDescent="0.2"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4"/>
      <c r="U354" s="4"/>
    </row>
    <row r="355" spans="3:21" x14ac:dyDescent="0.2"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4"/>
      <c r="U355" s="4"/>
    </row>
    <row r="356" spans="3:21" x14ac:dyDescent="0.2"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4"/>
      <c r="U356" s="4"/>
    </row>
    <row r="357" spans="3:21" x14ac:dyDescent="0.2"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4"/>
      <c r="U357" s="4"/>
    </row>
    <row r="358" spans="3:21" x14ac:dyDescent="0.2"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4"/>
      <c r="U358" s="4"/>
    </row>
    <row r="359" spans="3:21" x14ac:dyDescent="0.2"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4"/>
      <c r="U359" s="4"/>
    </row>
    <row r="360" spans="3:21" x14ac:dyDescent="0.2"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4"/>
      <c r="U360" s="4"/>
    </row>
    <row r="361" spans="3:21" x14ac:dyDescent="0.2"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4"/>
      <c r="U361" s="4"/>
    </row>
    <row r="362" spans="3:21" x14ac:dyDescent="0.2"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4"/>
      <c r="U362" s="4"/>
    </row>
    <row r="363" spans="3:21" x14ac:dyDescent="0.2"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4"/>
      <c r="U363" s="4"/>
    </row>
    <row r="364" spans="3:21" x14ac:dyDescent="0.2"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4"/>
      <c r="U364" s="4"/>
    </row>
    <row r="365" spans="3:21" x14ac:dyDescent="0.2"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4"/>
      <c r="U365" s="4"/>
    </row>
    <row r="366" spans="3:21" x14ac:dyDescent="0.2"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4"/>
      <c r="U366" s="4"/>
    </row>
    <row r="367" spans="3:21" x14ac:dyDescent="0.2"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4"/>
      <c r="U367" s="4"/>
    </row>
    <row r="368" spans="3:21" x14ac:dyDescent="0.2"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4"/>
      <c r="U368" s="4"/>
    </row>
    <row r="369" spans="3:21" x14ac:dyDescent="0.2"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4"/>
      <c r="U369" s="4"/>
    </row>
    <row r="370" spans="3:21" x14ac:dyDescent="0.2"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4"/>
      <c r="U370" s="4"/>
    </row>
    <row r="371" spans="3:21" x14ac:dyDescent="0.2"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4"/>
      <c r="U371" s="4"/>
    </row>
    <row r="372" spans="3:21" x14ac:dyDescent="0.2"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4"/>
      <c r="U372" s="4"/>
    </row>
    <row r="373" spans="3:21" x14ac:dyDescent="0.2"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4"/>
      <c r="U373" s="4"/>
    </row>
    <row r="374" spans="3:21" x14ac:dyDescent="0.2"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4"/>
      <c r="U374" s="4"/>
    </row>
    <row r="375" spans="3:21" x14ac:dyDescent="0.2"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4"/>
      <c r="U375" s="4"/>
    </row>
    <row r="376" spans="3:21" x14ac:dyDescent="0.2"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4"/>
      <c r="U376" s="4"/>
    </row>
    <row r="377" spans="3:21" x14ac:dyDescent="0.2"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4"/>
      <c r="U377" s="4"/>
    </row>
    <row r="378" spans="3:21" x14ac:dyDescent="0.2"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4"/>
      <c r="U378" s="4"/>
    </row>
    <row r="379" spans="3:21" x14ac:dyDescent="0.2"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4"/>
      <c r="U379" s="4"/>
    </row>
    <row r="380" spans="3:21" x14ac:dyDescent="0.2"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4"/>
      <c r="U380" s="4"/>
    </row>
    <row r="381" spans="3:21" x14ac:dyDescent="0.2"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4"/>
      <c r="U381" s="4"/>
    </row>
    <row r="382" spans="3:21" x14ac:dyDescent="0.2"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4"/>
      <c r="U382" s="4"/>
    </row>
    <row r="383" spans="3:21" x14ac:dyDescent="0.2"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4"/>
      <c r="U383" s="4"/>
    </row>
    <row r="384" spans="3:21" x14ac:dyDescent="0.2"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4"/>
      <c r="U384" s="4"/>
    </row>
    <row r="385" spans="3:21" x14ac:dyDescent="0.2"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4"/>
      <c r="U385" s="4"/>
    </row>
    <row r="386" spans="3:21" x14ac:dyDescent="0.2"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4"/>
      <c r="U386" s="4"/>
    </row>
    <row r="387" spans="3:21" x14ac:dyDescent="0.2"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4"/>
      <c r="U387" s="4"/>
    </row>
    <row r="388" spans="3:21" x14ac:dyDescent="0.2"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4"/>
      <c r="U388" s="4"/>
    </row>
    <row r="389" spans="3:21" x14ac:dyDescent="0.2"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4"/>
      <c r="U389" s="4"/>
    </row>
    <row r="390" spans="3:21" x14ac:dyDescent="0.2"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4"/>
      <c r="U390" s="4"/>
    </row>
    <row r="391" spans="3:21" x14ac:dyDescent="0.2"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4"/>
      <c r="U391" s="4"/>
    </row>
    <row r="392" spans="3:21" x14ac:dyDescent="0.2"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4"/>
      <c r="U392" s="4"/>
    </row>
    <row r="393" spans="3:21" x14ac:dyDescent="0.2"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4"/>
      <c r="U393" s="4"/>
    </row>
    <row r="394" spans="3:21" x14ac:dyDescent="0.2"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4"/>
      <c r="U394" s="4"/>
    </row>
    <row r="395" spans="3:21" x14ac:dyDescent="0.2"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4"/>
      <c r="U395" s="4"/>
    </row>
    <row r="396" spans="3:21" x14ac:dyDescent="0.2"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4"/>
      <c r="U396" s="4"/>
    </row>
    <row r="397" spans="3:21" x14ac:dyDescent="0.2"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4"/>
      <c r="U397" s="4"/>
    </row>
    <row r="398" spans="3:21" x14ac:dyDescent="0.2"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4"/>
      <c r="U398" s="4"/>
    </row>
    <row r="399" spans="3:21" x14ac:dyDescent="0.2"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4"/>
      <c r="U399" s="4"/>
    </row>
    <row r="400" spans="3:21" x14ac:dyDescent="0.2"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4"/>
      <c r="U400" s="4"/>
    </row>
    <row r="401" spans="3:21" x14ac:dyDescent="0.2"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4"/>
      <c r="U401" s="4"/>
    </row>
    <row r="402" spans="3:21" x14ac:dyDescent="0.2"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4"/>
      <c r="U402" s="4"/>
    </row>
    <row r="403" spans="3:21" x14ac:dyDescent="0.2"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4"/>
      <c r="U403" s="4"/>
    </row>
    <row r="404" spans="3:21" x14ac:dyDescent="0.2"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4"/>
      <c r="U404" s="4"/>
    </row>
    <row r="405" spans="3:21" x14ac:dyDescent="0.2"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4"/>
      <c r="U405" s="4"/>
    </row>
    <row r="406" spans="3:21" x14ac:dyDescent="0.2"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4"/>
      <c r="U406" s="4"/>
    </row>
    <row r="407" spans="3:21" x14ac:dyDescent="0.2"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4"/>
      <c r="U407" s="4"/>
    </row>
    <row r="408" spans="3:21" x14ac:dyDescent="0.2"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4"/>
      <c r="U408" s="4"/>
    </row>
    <row r="409" spans="3:21" x14ac:dyDescent="0.2"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4"/>
      <c r="U409" s="4"/>
    </row>
    <row r="410" spans="3:21" x14ac:dyDescent="0.2"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4"/>
      <c r="U410" s="4"/>
    </row>
    <row r="411" spans="3:21" x14ac:dyDescent="0.2"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4"/>
      <c r="U411" s="4"/>
    </row>
    <row r="412" spans="3:21" x14ac:dyDescent="0.2"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4"/>
      <c r="U412" s="4"/>
    </row>
    <row r="413" spans="3:21" x14ac:dyDescent="0.2"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4"/>
      <c r="U413" s="4"/>
    </row>
    <row r="414" spans="3:21" x14ac:dyDescent="0.2"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4"/>
      <c r="U414" s="4"/>
    </row>
    <row r="415" spans="3:21" x14ac:dyDescent="0.2"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4"/>
      <c r="U415" s="4"/>
    </row>
    <row r="416" spans="3:21" x14ac:dyDescent="0.2"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4"/>
      <c r="U416" s="4"/>
    </row>
    <row r="417" spans="3:21" x14ac:dyDescent="0.2"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4"/>
      <c r="U417" s="4"/>
    </row>
    <row r="418" spans="3:21" x14ac:dyDescent="0.2"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4"/>
      <c r="U418" s="4"/>
    </row>
    <row r="419" spans="3:21" x14ac:dyDescent="0.2"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4"/>
      <c r="U419" s="4"/>
    </row>
    <row r="420" spans="3:21" x14ac:dyDescent="0.2"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4"/>
      <c r="U420" s="4"/>
    </row>
    <row r="421" spans="3:21" x14ac:dyDescent="0.2"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4"/>
      <c r="U421" s="4"/>
    </row>
    <row r="422" spans="3:21" x14ac:dyDescent="0.2"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4"/>
      <c r="U422" s="4"/>
    </row>
    <row r="423" spans="3:21" x14ac:dyDescent="0.2"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4"/>
      <c r="U423" s="4"/>
    </row>
    <row r="424" spans="3:21" x14ac:dyDescent="0.2"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4"/>
      <c r="U424" s="4"/>
    </row>
    <row r="425" spans="3:21" x14ac:dyDescent="0.2"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4"/>
      <c r="U425" s="4"/>
    </row>
    <row r="426" spans="3:21" x14ac:dyDescent="0.2"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4"/>
      <c r="U426" s="4"/>
    </row>
    <row r="427" spans="3:21" x14ac:dyDescent="0.2"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4"/>
      <c r="U427" s="4"/>
    </row>
    <row r="428" spans="3:21" x14ac:dyDescent="0.2"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4"/>
      <c r="U428" s="4"/>
    </row>
    <row r="429" spans="3:21" x14ac:dyDescent="0.2"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4"/>
      <c r="U429" s="4"/>
    </row>
    <row r="430" spans="3:21" x14ac:dyDescent="0.2"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4"/>
      <c r="U430" s="4"/>
    </row>
    <row r="431" spans="3:21" x14ac:dyDescent="0.2"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4"/>
      <c r="U431" s="4"/>
    </row>
    <row r="432" spans="3:21" x14ac:dyDescent="0.2"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4"/>
      <c r="U432" s="4"/>
    </row>
    <row r="433" spans="3:21" x14ac:dyDescent="0.2"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4"/>
      <c r="U433" s="4"/>
    </row>
    <row r="434" spans="3:21" x14ac:dyDescent="0.2"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4"/>
      <c r="U434" s="4"/>
    </row>
    <row r="435" spans="3:21" x14ac:dyDescent="0.2"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4"/>
      <c r="U435" s="4"/>
    </row>
    <row r="436" spans="3:21" x14ac:dyDescent="0.2"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4"/>
      <c r="U436" s="4"/>
    </row>
    <row r="437" spans="3:21" x14ac:dyDescent="0.2"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4"/>
      <c r="U437" s="4"/>
    </row>
    <row r="438" spans="3:21" x14ac:dyDescent="0.2"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4"/>
      <c r="U438" s="4"/>
    </row>
    <row r="439" spans="3:21" x14ac:dyDescent="0.2"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4"/>
      <c r="U439" s="4"/>
    </row>
    <row r="440" spans="3:21" x14ac:dyDescent="0.2"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4"/>
      <c r="U440" s="4"/>
    </row>
    <row r="441" spans="3:21" x14ac:dyDescent="0.2"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4"/>
      <c r="U441" s="4"/>
    </row>
    <row r="442" spans="3:21" x14ac:dyDescent="0.2"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4"/>
      <c r="U442" s="4"/>
    </row>
    <row r="443" spans="3:21" x14ac:dyDescent="0.2"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4"/>
      <c r="U443" s="4"/>
    </row>
    <row r="444" spans="3:21" x14ac:dyDescent="0.2"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4"/>
      <c r="U444" s="4"/>
    </row>
    <row r="445" spans="3:21" x14ac:dyDescent="0.2"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4"/>
      <c r="U445" s="4"/>
    </row>
    <row r="446" spans="3:21" x14ac:dyDescent="0.2"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4"/>
      <c r="U446" s="4"/>
    </row>
    <row r="447" spans="3:21" x14ac:dyDescent="0.2"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4"/>
      <c r="U447" s="4"/>
    </row>
    <row r="448" spans="3:21" x14ac:dyDescent="0.2"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4"/>
      <c r="U448" s="4"/>
    </row>
    <row r="449" spans="3:21" x14ac:dyDescent="0.2"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4"/>
      <c r="U449" s="4"/>
    </row>
    <row r="450" spans="3:21" x14ac:dyDescent="0.2"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4"/>
      <c r="U450" s="4"/>
    </row>
    <row r="451" spans="3:21" x14ac:dyDescent="0.2"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4"/>
      <c r="U451" s="4"/>
    </row>
    <row r="452" spans="3:21" x14ac:dyDescent="0.2"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4"/>
      <c r="U452" s="4"/>
    </row>
    <row r="453" spans="3:21" x14ac:dyDescent="0.2"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4"/>
      <c r="U453" s="4"/>
    </row>
    <row r="454" spans="3:21" x14ac:dyDescent="0.2"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4"/>
      <c r="U454" s="4"/>
    </row>
    <row r="455" spans="3:21" x14ac:dyDescent="0.2"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4"/>
      <c r="U455" s="4"/>
    </row>
    <row r="456" spans="3:21" x14ac:dyDescent="0.2"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4"/>
      <c r="U456" s="4"/>
    </row>
    <row r="457" spans="3:21" x14ac:dyDescent="0.2"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4"/>
      <c r="U457" s="4"/>
    </row>
    <row r="458" spans="3:21" x14ac:dyDescent="0.2"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4"/>
      <c r="U458" s="4"/>
    </row>
    <row r="459" spans="3:21" x14ac:dyDescent="0.2"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4"/>
      <c r="U459" s="4"/>
    </row>
    <row r="460" spans="3:21" x14ac:dyDescent="0.2"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4"/>
      <c r="U460" s="4"/>
    </row>
    <row r="461" spans="3:21" x14ac:dyDescent="0.2"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4"/>
      <c r="U461" s="4"/>
    </row>
    <row r="462" spans="3:21" x14ac:dyDescent="0.2"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4"/>
      <c r="U462" s="4"/>
    </row>
    <row r="463" spans="3:21" x14ac:dyDescent="0.2"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4"/>
      <c r="U463" s="4"/>
    </row>
    <row r="464" spans="3:21" x14ac:dyDescent="0.2"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4"/>
      <c r="U464" s="4"/>
    </row>
    <row r="465" spans="3:21" x14ac:dyDescent="0.2"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4"/>
      <c r="U465" s="4"/>
    </row>
    <row r="466" spans="3:21" x14ac:dyDescent="0.2"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4"/>
      <c r="U466" s="4"/>
    </row>
    <row r="467" spans="3:21" x14ac:dyDescent="0.2"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4"/>
      <c r="U467" s="4"/>
    </row>
    <row r="468" spans="3:21" x14ac:dyDescent="0.2"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4"/>
      <c r="U468" s="4"/>
    </row>
    <row r="469" spans="3:21" x14ac:dyDescent="0.2"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4"/>
      <c r="U469" s="4"/>
    </row>
    <row r="470" spans="3:21" x14ac:dyDescent="0.2"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4"/>
      <c r="U470" s="4"/>
    </row>
    <row r="471" spans="3:21" x14ac:dyDescent="0.2"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4"/>
      <c r="U471" s="4"/>
    </row>
    <row r="472" spans="3:21" x14ac:dyDescent="0.2"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4"/>
      <c r="U472" s="4"/>
    </row>
    <row r="473" spans="3:21" x14ac:dyDescent="0.2"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4"/>
      <c r="U473" s="4"/>
    </row>
    <row r="474" spans="3:21" x14ac:dyDescent="0.2"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4"/>
      <c r="U474" s="4"/>
    </row>
    <row r="475" spans="3:21" x14ac:dyDescent="0.2"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4"/>
      <c r="U475" s="4"/>
    </row>
    <row r="476" spans="3:21" x14ac:dyDescent="0.2"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4"/>
      <c r="U476" s="4"/>
    </row>
    <row r="477" spans="3:21" x14ac:dyDescent="0.2"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4"/>
      <c r="U477" s="4"/>
    </row>
    <row r="478" spans="3:21" x14ac:dyDescent="0.2"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4"/>
      <c r="U478" s="4"/>
    </row>
    <row r="479" spans="3:21" x14ac:dyDescent="0.2"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4"/>
      <c r="U479" s="4"/>
    </row>
    <row r="480" spans="3:21" x14ac:dyDescent="0.2"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4"/>
      <c r="U480" s="4"/>
    </row>
    <row r="481" spans="3:21" x14ac:dyDescent="0.2"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4"/>
      <c r="U481" s="4"/>
    </row>
    <row r="482" spans="3:21" x14ac:dyDescent="0.2"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4"/>
      <c r="U482" s="4"/>
    </row>
    <row r="483" spans="3:21" x14ac:dyDescent="0.2"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4"/>
      <c r="U483" s="4"/>
    </row>
    <row r="484" spans="3:21" x14ac:dyDescent="0.2"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4"/>
      <c r="U484" s="4"/>
    </row>
    <row r="485" spans="3:21" x14ac:dyDescent="0.2"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4"/>
      <c r="U485" s="4"/>
    </row>
    <row r="486" spans="3:21" x14ac:dyDescent="0.2"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4"/>
      <c r="U486" s="4"/>
    </row>
    <row r="487" spans="3:21" x14ac:dyDescent="0.2"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4"/>
      <c r="U487" s="4"/>
    </row>
    <row r="488" spans="3:21" x14ac:dyDescent="0.2"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4"/>
      <c r="U488" s="4"/>
    </row>
    <row r="489" spans="3:21" x14ac:dyDescent="0.2"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4"/>
      <c r="U489" s="4"/>
    </row>
    <row r="490" spans="3:21" x14ac:dyDescent="0.2"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4"/>
      <c r="U490" s="4"/>
    </row>
    <row r="491" spans="3:21" x14ac:dyDescent="0.2"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4"/>
      <c r="U491" s="4"/>
    </row>
    <row r="492" spans="3:21" x14ac:dyDescent="0.2"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4"/>
      <c r="U492" s="4"/>
    </row>
    <row r="493" spans="3:21" x14ac:dyDescent="0.2"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4"/>
      <c r="U493" s="4"/>
    </row>
    <row r="494" spans="3:21" x14ac:dyDescent="0.2"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4"/>
      <c r="U494" s="4"/>
    </row>
    <row r="495" spans="3:21" x14ac:dyDescent="0.2"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4"/>
      <c r="U495" s="4"/>
    </row>
    <row r="496" spans="3:21" x14ac:dyDescent="0.2"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4"/>
      <c r="U496" s="4"/>
    </row>
    <row r="497" spans="3:21" x14ac:dyDescent="0.2"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4"/>
      <c r="U497" s="4"/>
    </row>
    <row r="498" spans="3:21" x14ac:dyDescent="0.2"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4"/>
      <c r="U498" s="4"/>
    </row>
    <row r="499" spans="3:21" x14ac:dyDescent="0.2"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4"/>
      <c r="U499" s="4"/>
    </row>
    <row r="500" spans="3:21" x14ac:dyDescent="0.2"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4"/>
      <c r="U500" s="4"/>
    </row>
    <row r="501" spans="3:21" x14ac:dyDescent="0.2"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4"/>
      <c r="U501" s="4"/>
    </row>
    <row r="502" spans="3:21" x14ac:dyDescent="0.2"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4"/>
      <c r="U502" s="4"/>
    </row>
    <row r="503" spans="3:21" x14ac:dyDescent="0.2"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4"/>
      <c r="U503" s="4"/>
    </row>
    <row r="504" spans="3:21" x14ac:dyDescent="0.2"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4"/>
      <c r="U504" s="4"/>
    </row>
    <row r="505" spans="3:21" x14ac:dyDescent="0.2"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4"/>
      <c r="U505" s="4"/>
    </row>
    <row r="506" spans="3:21" x14ac:dyDescent="0.2"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4"/>
      <c r="U506" s="4"/>
    </row>
    <row r="507" spans="3:21" x14ac:dyDescent="0.2"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4"/>
      <c r="U507" s="4"/>
    </row>
    <row r="508" spans="3:21" x14ac:dyDescent="0.2"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4"/>
      <c r="U508" s="4"/>
    </row>
    <row r="509" spans="3:21" x14ac:dyDescent="0.2"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4"/>
      <c r="U509" s="4"/>
    </row>
    <row r="510" spans="3:21" x14ac:dyDescent="0.2"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4"/>
      <c r="U510" s="4"/>
    </row>
    <row r="511" spans="3:21" x14ac:dyDescent="0.2"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4"/>
      <c r="U511" s="4"/>
    </row>
    <row r="512" spans="3:21" x14ac:dyDescent="0.2"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4"/>
      <c r="U512" s="4"/>
    </row>
    <row r="513" spans="3:21" x14ac:dyDescent="0.2"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4"/>
      <c r="U513" s="4"/>
    </row>
    <row r="514" spans="3:21" x14ac:dyDescent="0.2"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4"/>
      <c r="U514" s="4"/>
    </row>
    <row r="515" spans="3:21" x14ac:dyDescent="0.2"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4"/>
      <c r="U515" s="4"/>
    </row>
    <row r="516" spans="3:21" x14ac:dyDescent="0.2"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4"/>
      <c r="U516" s="4"/>
    </row>
    <row r="517" spans="3:21" x14ac:dyDescent="0.2"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4"/>
      <c r="U517" s="4"/>
    </row>
    <row r="518" spans="3:21" x14ac:dyDescent="0.2"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4"/>
      <c r="U518" s="4"/>
    </row>
    <row r="519" spans="3:21" x14ac:dyDescent="0.2"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4"/>
      <c r="U519" s="4"/>
    </row>
    <row r="520" spans="3:21" x14ac:dyDescent="0.2"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4"/>
      <c r="U520" s="4"/>
    </row>
    <row r="521" spans="3:21" x14ac:dyDescent="0.2"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4"/>
      <c r="U521" s="4"/>
    </row>
    <row r="522" spans="3:21" x14ac:dyDescent="0.2"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4"/>
      <c r="U522" s="4"/>
    </row>
    <row r="523" spans="3:21" x14ac:dyDescent="0.2"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4"/>
      <c r="U523" s="4"/>
    </row>
    <row r="524" spans="3:21" x14ac:dyDescent="0.2"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4"/>
      <c r="U524" s="4"/>
    </row>
    <row r="525" spans="3:21" x14ac:dyDescent="0.2"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4"/>
      <c r="U525" s="4"/>
    </row>
    <row r="526" spans="3:21" x14ac:dyDescent="0.2"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4"/>
      <c r="U526" s="4"/>
    </row>
    <row r="527" spans="3:21" x14ac:dyDescent="0.2"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4"/>
      <c r="U527" s="4"/>
    </row>
    <row r="528" spans="3:21" x14ac:dyDescent="0.2"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4"/>
      <c r="U528" s="4"/>
    </row>
    <row r="529" spans="3:21" x14ac:dyDescent="0.2"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4"/>
      <c r="U529" s="4"/>
    </row>
    <row r="530" spans="3:21" x14ac:dyDescent="0.2"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4"/>
      <c r="U530" s="4"/>
    </row>
    <row r="531" spans="3:21" x14ac:dyDescent="0.2"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4"/>
      <c r="U531" s="4"/>
    </row>
    <row r="532" spans="3:21" x14ac:dyDescent="0.2"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4"/>
      <c r="U532" s="4"/>
    </row>
    <row r="533" spans="3:21" x14ac:dyDescent="0.2"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4"/>
      <c r="U533" s="4"/>
    </row>
    <row r="534" spans="3:21" x14ac:dyDescent="0.2"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4"/>
      <c r="U534" s="4"/>
    </row>
    <row r="535" spans="3:21" x14ac:dyDescent="0.2"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4"/>
      <c r="U535" s="4"/>
    </row>
    <row r="536" spans="3:21" x14ac:dyDescent="0.2"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4"/>
      <c r="U536" s="4"/>
    </row>
    <row r="537" spans="3:21" x14ac:dyDescent="0.2"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4"/>
      <c r="U537" s="4"/>
    </row>
    <row r="538" spans="3:21" x14ac:dyDescent="0.2"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4"/>
      <c r="U538" s="4"/>
    </row>
    <row r="539" spans="3:21" x14ac:dyDescent="0.2"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4"/>
      <c r="U539" s="4"/>
    </row>
    <row r="540" spans="3:21" x14ac:dyDescent="0.2"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4"/>
      <c r="U540" s="4"/>
    </row>
    <row r="541" spans="3:21" x14ac:dyDescent="0.2"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4"/>
      <c r="U541" s="4"/>
    </row>
    <row r="542" spans="3:21" x14ac:dyDescent="0.2"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4"/>
      <c r="U542" s="4"/>
    </row>
    <row r="543" spans="3:21" x14ac:dyDescent="0.2"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4"/>
      <c r="U543" s="4"/>
    </row>
    <row r="544" spans="3:21" x14ac:dyDescent="0.2"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4"/>
      <c r="U544" s="4"/>
    </row>
    <row r="545" spans="3:21" x14ac:dyDescent="0.2"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4"/>
      <c r="U545" s="4"/>
    </row>
    <row r="546" spans="3:21" x14ac:dyDescent="0.2"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4"/>
      <c r="U546" s="4"/>
    </row>
    <row r="547" spans="3:21" x14ac:dyDescent="0.2"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4"/>
      <c r="U547" s="4"/>
    </row>
    <row r="548" spans="3:21" x14ac:dyDescent="0.2"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4"/>
      <c r="U548" s="4"/>
    </row>
    <row r="549" spans="3:21" x14ac:dyDescent="0.2"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4"/>
      <c r="U549" s="4"/>
    </row>
    <row r="550" spans="3:21" x14ac:dyDescent="0.2"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4"/>
      <c r="U550" s="4"/>
    </row>
    <row r="551" spans="3:21" x14ac:dyDescent="0.2"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4"/>
      <c r="U551" s="4"/>
    </row>
    <row r="552" spans="3:21" x14ac:dyDescent="0.2"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4"/>
      <c r="U552" s="4"/>
    </row>
    <row r="553" spans="3:21" x14ac:dyDescent="0.2"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4"/>
      <c r="U553" s="4"/>
    </row>
    <row r="554" spans="3:21" x14ac:dyDescent="0.2"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4"/>
      <c r="U554" s="4"/>
    </row>
    <row r="555" spans="3:21" x14ac:dyDescent="0.2"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4"/>
      <c r="U555" s="4"/>
    </row>
    <row r="556" spans="3:21" x14ac:dyDescent="0.2"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4"/>
      <c r="U556" s="4"/>
    </row>
    <row r="557" spans="3:21" x14ac:dyDescent="0.2"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4"/>
      <c r="U557" s="4"/>
    </row>
    <row r="558" spans="3:21" x14ac:dyDescent="0.2"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4"/>
      <c r="U558" s="4"/>
    </row>
    <row r="559" spans="3:21" x14ac:dyDescent="0.2"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4"/>
      <c r="U559" s="4"/>
    </row>
    <row r="560" spans="3:21" x14ac:dyDescent="0.2"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</row>
    <row r="561" spans="3:21" x14ac:dyDescent="0.2"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</row>
    <row r="562" spans="3:21" x14ac:dyDescent="0.2"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</row>
    <row r="563" spans="3:21" x14ac:dyDescent="0.2"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</row>
    <row r="564" spans="3:21" x14ac:dyDescent="0.2"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</row>
    <row r="565" spans="3:21" x14ac:dyDescent="0.2"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</row>
    <row r="566" spans="3:21" x14ac:dyDescent="0.2"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</row>
    <row r="567" spans="3:21" x14ac:dyDescent="0.2"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</row>
    <row r="568" spans="3:21" x14ac:dyDescent="0.2"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</row>
    <row r="569" spans="3:21" x14ac:dyDescent="0.2"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</row>
    <row r="570" spans="3:21" x14ac:dyDescent="0.2"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</row>
    <row r="571" spans="3:21" x14ac:dyDescent="0.2"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</row>
    <row r="572" spans="3:21" x14ac:dyDescent="0.2"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</row>
    <row r="573" spans="3:21" x14ac:dyDescent="0.2"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</row>
    <row r="574" spans="3:21" x14ac:dyDescent="0.2"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</row>
    <row r="575" spans="3:21" x14ac:dyDescent="0.2"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</row>
    <row r="576" spans="3:21" x14ac:dyDescent="0.2"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</row>
    <row r="577" spans="3:21" x14ac:dyDescent="0.2"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</row>
    <row r="578" spans="3:21" x14ac:dyDescent="0.2"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</row>
    <row r="579" spans="3:21" x14ac:dyDescent="0.2"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</row>
    <row r="580" spans="3:21" x14ac:dyDescent="0.2"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</row>
    <row r="581" spans="3:21" x14ac:dyDescent="0.2"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</row>
    <row r="582" spans="3:21" x14ac:dyDescent="0.2"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</row>
    <row r="583" spans="3:21" x14ac:dyDescent="0.2"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</row>
    <row r="584" spans="3:21" x14ac:dyDescent="0.2"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</row>
    <row r="585" spans="3:21" x14ac:dyDescent="0.2"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</row>
    <row r="586" spans="3:21" x14ac:dyDescent="0.2"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</row>
    <row r="587" spans="3:21" x14ac:dyDescent="0.2"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</row>
    <row r="588" spans="3:21" x14ac:dyDescent="0.2"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</row>
    <row r="589" spans="3:21" x14ac:dyDescent="0.2"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</row>
    <row r="590" spans="3:21" x14ac:dyDescent="0.2"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</row>
    <row r="591" spans="3:21" x14ac:dyDescent="0.2"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</row>
    <row r="592" spans="3:21" x14ac:dyDescent="0.2"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</row>
    <row r="593" spans="3:21" x14ac:dyDescent="0.2"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</row>
    <row r="594" spans="3:21" x14ac:dyDescent="0.2"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</row>
    <row r="595" spans="3:21" x14ac:dyDescent="0.2"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</row>
    <row r="596" spans="3:21" x14ac:dyDescent="0.2"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</row>
    <row r="597" spans="3:21" x14ac:dyDescent="0.2"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</row>
    <row r="598" spans="3:21" x14ac:dyDescent="0.2"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</row>
    <row r="599" spans="3:21" x14ac:dyDescent="0.2"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</row>
    <row r="600" spans="3:21" x14ac:dyDescent="0.2"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</row>
    <row r="601" spans="3:21" x14ac:dyDescent="0.2"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</row>
    <row r="602" spans="3:21" x14ac:dyDescent="0.2"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</row>
    <row r="603" spans="3:21" x14ac:dyDescent="0.2"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</row>
    <row r="604" spans="3:21" x14ac:dyDescent="0.2"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</row>
    <row r="605" spans="3:21" x14ac:dyDescent="0.2"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</row>
    <row r="606" spans="3:21" x14ac:dyDescent="0.2"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</row>
    <row r="607" spans="3:21" x14ac:dyDescent="0.2"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</row>
    <row r="608" spans="3:21" x14ac:dyDescent="0.2"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</row>
    <row r="609" spans="3:21" x14ac:dyDescent="0.2"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</row>
    <row r="610" spans="3:21" x14ac:dyDescent="0.2"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</row>
    <row r="611" spans="3:21" x14ac:dyDescent="0.2"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</row>
    <row r="612" spans="3:21" x14ac:dyDescent="0.2"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</row>
    <row r="613" spans="3:21" x14ac:dyDescent="0.2"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</row>
    <row r="614" spans="3:21" x14ac:dyDescent="0.2"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</row>
    <row r="615" spans="3:21" x14ac:dyDescent="0.2"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</row>
    <row r="616" spans="3:21" x14ac:dyDescent="0.2"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</row>
    <row r="617" spans="3:21" x14ac:dyDescent="0.2"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</row>
    <row r="618" spans="3:21" x14ac:dyDescent="0.2"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</row>
    <row r="619" spans="3:21" x14ac:dyDescent="0.2"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</row>
    <row r="620" spans="3:21" x14ac:dyDescent="0.2"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</row>
    <row r="621" spans="3:21" x14ac:dyDescent="0.2"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</row>
    <row r="622" spans="3:21" x14ac:dyDescent="0.2"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</row>
    <row r="623" spans="3:21" x14ac:dyDescent="0.2"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</row>
    <row r="624" spans="3:21" x14ac:dyDescent="0.2"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</row>
    <row r="625" spans="3:21" x14ac:dyDescent="0.2"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</row>
    <row r="626" spans="3:21" x14ac:dyDescent="0.2"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</row>
    <row r="627" spans="3:21" x14ac:dyDescent="0.2"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</row>
    <row r="628" spans="3:21" x14ac:dyDescent="0.2"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</row>
    <row r="629" spans="3:21" x14ac:dyDescent="0.2"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</row>
    <row r="630" spans="3:21" x14ac:dyDescent="0.2"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</row>
    <row r="631" spans="3:21" x14ac:dyDescent="0.2"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</row>
    <row r="632" spans="3:21" x14ac:dyDescent="0.2"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</row>
    <row r="633" spans="3:21" x14ac:dyDescent="0.2"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</row>
    <row r="634" spans="3:21" x14ac:dyDescent="0.2"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</row>
    <row r="635" spans="3:21" x14ac:dyDescent="0.2"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</row>
    <row r="636" spans="3:21" x14ac:dyDescent="0.2"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</row>
    <row r="637" spans="3:21" x14ac:dyDescent="0.2"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</row>
    <row r="638" spans="3:21" x14ac:dyDescent="0.2"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</row>
    <row r="639" spans="3:21" x14ac:dyDescent="0.2"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</row>
    <row r="640" spans="3:21" x14ac:dyDescent="0.2"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</row>
    <row r="641" spans="3:21" x14ac:dyDescent="0.2"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</row>
    <row r="642" spans="3:21" x14ac:dyDescent="0.2"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</row>
    <row r="643" spans="3:21" x14ac:dyDescent="0.2"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</row>
    <row r="644" spans="3:21" x14ac:dyDescent="0.2"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</row>
    <row r="645" spans="3:21" x14ac:dyDescent="0.2"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</row>
    <row r="646" spans="3:21" x14ac:dyDescent="0.2"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</row>
    <row r="647" spans="3:21" x14ac:dyDescent="0.2"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</row>
    <row r="648" spans="3:21" x14ac:dyDescent="0.2"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</row>
    <row r="649" spans="3:21" x14ac:dyDescent="0.2"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</row>
    <row r="650" spans="3:21" x14ac:dyDescent="0.2"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</row>
    <row r="651" spans="3:21" x14ac:dyDescent="0.2"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</row>
    <row r="652" spans="3:21" x14ac:dyDescent="0.2"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</row>
    <row r="653" spans="3:21" x14ac:dyDescent="0.2"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</row>
    <row r="654" spans="3:21" x14ac:dyDescent="0.2"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</row>
    <row r="655" spans="3:21" x14ac:dyDescent="0.2"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</row>
    <row r="656" spans="3:21" x14ac:dyDescent="0.2"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</row>
    <row r="657" spans="3:21" x14ac:dyDescent="0.2"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</row>
    <row r="658" spans="3:21" x14ac:dyDescent="0.2"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</row>
    <row r="659" spans="3:21" x14ac:dyDescent="0.2"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</row>
    <row r="660" spans="3:21" x14ac:dyDescent="0.2"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</row>
    <row r="661" spans="3:21" x14ac:dyDescent="0.2"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</row>
    <row r="662" spans="3:21" x14ac:dyDescent="0.2"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</row>
    <row r="663" spans="3:21" x14ac:dyDescent="0.2"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</row>
    <row r="664" spans="3:21" x14ac:dyDescent="0.2"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</row>
    <row r="665" spans="3:21" x14ac:dyDescent="0.2"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</row>
    <row r="666" spans="3:21" x14ac:dyDescent="0.2"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</row>
    <row r="667" spans="3:21" x14ac:dyDescent="0.2"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</row>
    <row r="668" spans="3:21" x14ac:dyDescent="0.2"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</row>
    <row r="669" spans="3:21" x14ac:dyDescent="0.2"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</row>
    <row r="670" spans="3:21" x14ac:dyDescent="0.2"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</row>
    <row r="671" spans="3:21" x14ac:dyDescent="0.2"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</row>
    <row r="672" spans="3:21" x14ac:dyDescent="0.2"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</row>
    <row r="673" spans="3:21" x14ac:dyDescent="0.2"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</row>
    <row r="674" spans="3:21" x14ac:dyDescent="0.2"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</row>
    <row r="675" spans="3:21" x14ac:dyDescent="0.2"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</row>
    <row r="676" spans="3:21" x14ac:dyDescent="0.2"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</row>
    <row r="677" spans="3:21" x14ac:dyDescent="0.2"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</row>
    <row r="678" spans="3:21" x14ac:dyDescent="0.2"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</row>
    <row r="679" spans="3:21" x14ac:dyDescent="0.2"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</row>
    <row r="680" spans="3:21" x14ac:dyDescent="0.2"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</row>
    <row r="681" spans="3:21" x14ac:dyDescent="0.2"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</row>
    <row r="682" spans="3:21" x14ac:dyDescent="0.2"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</row>
    <row r="683" spans="3:21" x14ac:dyDescent="0.2"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</row>
    <row r="684" spans="3:21" x14ac:dyDescent="0.2"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</row>
    <row r="685" spans="3:21" x14ac:dyDescent="0.2"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</row>
    <row r="686" spans="3:21" x14ac:dyDescent="0.2"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</row>
    <row r="687" spans="3:21" x14ac:dyDescent="0.2"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</row>
    <row r="688" spans="3:21" x14ac:dyDescent="0.2"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</row>
    <row r="689" spans="3:21" x14ac:dyDescent="0.2"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</row>
    <row r="690" spans="3:21" x14ac:dyDescent="0.2"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</row>
    <row r="691" spans="3:21" x14ac:dyDescent="0.2"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</row>
    <row r="692" spans="3:21" x14ac:dyDescent="0.2"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</row>
    <row r="693" spans="3:21" x14ac:dyDescent="0.2"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</row>
    <row r="694" spans="3:21" x14ac:dyDescent="0.2"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</row>
    <row r="695" spans="3:21" x14ac:dyDescent="0.2"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</row>
    <row r="696" spans="3:21" x14ac:dyDescent="0.2"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</row>
    <row r="697" spans="3:21" x14ac:dyDescent="0.2"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</row>
    <row r="698" spans="3:21" x14ac:dyDescent="0.2"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</row>
    <row r="699" spans="3:21" x14ac:dyDescent="0.2"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</row>
    <row r="700" spans="3:21" x14ac:dyDescent="0.2"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</row>
    <row r="701" spans="3:21" x14ac:dyDescent="0.2"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</row>
    <row r="702" spans="3:21" x14ac:dyDescent="0.2"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</row>
  </sheetData>
  <hyperlinks>
    <hyperlink ref="A1" location="Main!A1" display="Main" xr:uid="{724DD481-B086-417C-95BA-23239FCFE2CC}"/>
  </hyperlinks>
  <pageMargins left="0.7" right="0.7" top="0.75" bottom="0.75" header="0.3" footer="0.3"/>
  <pageSetup paperSize="9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F9392-DE51-4F5A-98F9-7E60A0AB9542}">
  <dimension ref="A1:L60"/>
  <sheetViews>
    <sheetView zoomScale="200" zoomScaleNormal="200" workbookViewId="0">
      <pane xSplit="2" ySplit="2" topLeftCell="E7" activePane="bottomRight" state="frozen"/>
      <selection pane="topRight" activeCell="C1" sqref="C1"/>
      <selection pane="bottomLeft" activeCell="A3" sqref="A3"/>
      <selection pane="bottomRight" activeCell="A2" sqref="A2"/>
    </sheetView>
  </sheetViews>
  <sheetFormatPr defaultRowHeight="12.75" x14ac:dyDescent="0.2"/>
  <cols>
    <col min="1" max="1" width="5.42578125" style="2" bestFit="1" customWidth="1"/>
    <col min="2" max="2" width="32.42578125" style="2" bestFit="1" customWidth="1"/>
    <col min="3" max="8" width="9.28515625" style="2" bestFit="1" customWidth="1"/>
    <col min="9" max="9" width="10.140625" style="2" bestFit="1" customWidth="1"/>
    <col min="10" max="10" width="9.28515625" style="2" bestFit="1" customWidth="1"/>
    <col min="11" max="16384" width="9.140625" style="2"/>
  </cols>
  <sheetData>
    <row r="1" spans="1:12" x14ac:dyDescent="0.2">
      <c r="A1" s="6" t="s">
        <v>12</v>
      </c>
    </row>
    <row r="2" spans="1:12" x14ac:dyDescent="0.2">
      <c r="B2" s="16" t="s">
        <v>159</v>
      </c>
      <c r="C2" s="17">
        <v>18</v>
      </c>
      <c r="D2" s="17">
        <f>+C2+1</f>
        <v>19</v>
      </c>
      <c r="E2" s="17">
        <f t="shared" ref="E2:J2" si="0">+D2+1</f>
        <v>20</v>
      </c>
      <c r="F2" s="17">
        <f t="shared" si="0"/>
        <v>21</v>
      </c>
      <c r="G2" s="17">
        <f t="shared" si="0"/>
        <v>22</v>
      </c>
      <c r="H2" s="17">
        <f t="shared" si="0"/>
        <v>23</v>
      </c>
      <c r="I2" s="17">
        <f t="shared" si="0"/>
        <v>24</v>
      </c>
      <c r="J2" s="17">
        <f t="shared" si="0"/>
        <v>25</v>
      </c>
      <c r="K2" s="18"/>
    </row>
    <row r="3" spans="1:12" x14ac:dyDescent="0.2">
      <c r="B3" s="2" t="s">
        <v>5</v>
      </c>
      <c r="C3" s="4">
        <v>135.04</v>
      </c>
      <c r="D3" s="4">
        <v>208.8</v>
      </c>
      <c r="E3" s="4">
        <v>267.68</v>
      </c>
      <c r="F3" s="4">
        <v>336.95</v>
      </c>
      <c r="G3" s="4">
        <v>124.15</v>
      </c>
      <c r="H3" s="4">
        <v>346.29</v>
      </c>
      <c r="I3" s="4">
        <v>598.71</v>
      </c>
      <c r="J3" s="4"/>
      <c r="K3" s="4"/>
    </row>
    <row r="4" spans="1:12" x14ac:dyDescent="0.2">
      <c r="B4" s="2" t="s">
        <v>160</v>
      </c>
      <c r="C4" s="4">
        <f>+Model!P25</f>
        <v>2890</v>
      </c>
      <c r="D4" s="4">
        <f>+Model!Q25</f>
        <v>2854</v>
      </c>
      <c r="E4" s="4">
        <f>+Model!R25</f>
        <v>2851</v>
      </c>
      <c r="F4" s="4">
        <f>+Model!S25</f>
        <v>2815</v>
      </c>
      <c r="G4" s="4">
        <f>+Model!T25</f>
        <v>2687</v>
      </c>
      <c r="H4" s="4">
        <f>+Model!U25</f>
        <v>2574</v>
      </c>
      <c r="I4" s="4">
        <f>+Model!V25</f>
        <v>2534</v>
      </c>
      <c r="J4" s="4"/>
      <c r="K4" s="4"/>
    </row>
    <row r="5" spans="1:12" x14ac:dyDescent="0.2">
      <c r="B5" s="2" t="s">
        <v>161</v>
      </c>
      <c r="C5" s="4">
        <f>+C3*C4</f>
        <v>390265.59999999998</v>
      </c>
      <c r="D5" s="4">
        <f t="shared" ref="D5:I5" si="1">+D3*D4</f>
        <v>595915.20000000007</v>
      </c>
      <c r="E5" s="4">
        <f t="shared" si="1"/>
        <v>763155.68</v>
      </c>
      <c r="F5" s="4">
        <f t="shared" si="1"/>
        <v>948514.25</v>
      </c>
      <c r="G5" s="4">
        <f t="shared" si="1"/>
        <v>333591.05</v>
      </c>
      <c r="H5" s="4">
        <f t="shared" si="1"/>
        <v>891350.46000000008</v>
      </c>
      <c r="I5" s="4">
        <f t="shared" si="1"/>
        <v>1517131.1400000001</v>
      </c>
      <c r="J5" s="4"/>
      <c r="K5" s="4"/>
    </row>
    <row r="6" spans="1:12" x14ac:dyDescent="0.2">
      <c r="B6" s="2" t="s">
        <v>162</v>
      </c>
      <c r="C6" s="4">
        <f>+Model!P33+Model!P34-Model!P50</f>
        <v>41114</v>
      </c>
      <c r="D6" s="4">
        <f>+Model!Q33+Model!Q34-Model!Q50</f>
        <v>54855</v>
      </c>
      <c r="E6" s="4">
        <f>+Model!R33+Model!R34-Model!R50</f>
        <v>61954</v>
      </c>
      <c r="F6" s="4">
        <f>+Model!S33+Model!S34-Model!S50</f>
        <v>47998</v>
      </c>
      <c r="G6" s="4">
        <f>+Model!T33+Model!T34-Model!T50</f>
        <v>30815</v>
      </c>
      <c r="H6" s="4">
        <f>+Model!U33+Model!U34-Model!U50</f>
        <v>47018</v>
      </c>
      <c r="I6" s="4">
        <f>+Model!V33+Model!V34-Model!V50</f>
        <v>48989</v>
      </c>
      <c r="J6" s="4"/>
      <c r="K6" s="4"/>
    </row>
    <row r="7" spans="1:12" x14ac:dyDescent="0.2">
      <c r="B7" s="2" t="s">
        <v>11</v>
      </c>
      <c r="C7" s="4">
        <f t="shared" ref="C7:H7" si="2">+C5-C6</f>
        <v>349151.6</v>
      </c>
      <c r="D7" s="4">
        <f t="shared" si="2"/>
        <v>541060.20000000007</v>
      </c>
      <c r="E7" s="4">
        <f t="shared" si="2"/>
        <v>701201.68</v>
      </c>
      <c r="F7" s="4">
        <f t="shared" si="2"/>
        <v>900516.25</v>
      </c>
      <c r="G7" s="4">
        <f t="shared" si="2"/>
        <v>302776.05</v>
      </c>
      <c r="H7" s="4">
        <f t="shared" si="2"/>
        <v>844332.46000000008</v>
      </c>
      <c r="I7" s="4">
        <f>+I5-I6</f>
        <v>1468142.1400000001</v>
      </c>
      <c r="J7" s="4"/>
      <c r="K7" s="4"/>
    </row>
    <row r="8" spans="1:12" x14ac:dyDescent="0.2">
      <c r="C8" s="4"/>
      <c r="D8" s="4"/>
      <c r="E8" s="4"/>
      <c r="F8" s="4"/>
      <c r="G8" s="4"/>
      <c r="H8" s="4"/>
      <c r="I8" s="4"/>
      <c r="J8" s="4"/>
      <c r="K8" s="4"/>
    </row>
    <row r="9" spans="1:12" x14ac:dyDescent="0.2">
      <c r="B9" s="19" t="s">
        <v>163</v>
      </c>
      <c r="C9" s="4"/>
      <c r="D9" s="4"/>
      <c r="E9" s="4"/>
      <c r="F9" s="4"/>
      <c r="G9" s="4"/>
      <c r="H9" s="4"/>
      <c r="I9" s="4"/>
      <c r="J9" s="4"/>
      <c r="K9" s="4"/>
    </row>
    <row r="10" spans="1:12" x14ac:dyDescent="0.2">
      <c r="B10" s="2" t="s">
        <v>164</v>
      </c>
      <c r="C10" s="4">
        <f>+Model!P43+SUM(Model!P35:P36)-Model!P45</f>
        <v>54859</v>
      </c>
      <c r="D10" s="4">
        <f>+Model!Q43+SUM(Model!Q35:Q36)-Model!Q45</f>
        <v>76272</v>
      </c>
      <c r="E10" s="4">
        <f>+Model!R43+SUM(Model!R35:R36)-Model!R45</f>
        <v>94938</v>
      </c>
      <c r="F10" s="4">
        <f>+Model!S43+SUM(Model!S35:S36)-Model!S45</f>
        <v>112854</v>
      </c>
      <c r="G10" s="4">
        <f>+Model!T43+SUM(Model!T35:T36)-Model!T45</f>
        <v>138882</v>
      </c>
      <c r="H10" s="4">
        <f>+Model!U43+SUM(Model!U35:U36)-Model!U45</f>
        <v>159371</v>
      </c>
      <c r="I10" s="4">
        <f>+Model!V43+SUM(Model!V35:V36)-Model!V45</f>
        <v>190552</v>
      </c>
      <c r="L10" s="20" t="s">
        <v>165</v>
      </c>
    </row>
    <row r="11" spans="1:12" x14ac:dyDescent="0.2">
      <c r="B11" s="2" t="s">
        <v>167</v>
      </c>
      <c r="C11" s="4">
        <f>+Model!P39+SUM(Model!P35:P36)-SUM(Model!P45,L47)-Model!P46+Model!P40-Model!P49</f>
        <v>32688</v>
      </c>
      <c r="D11" s="4">
        <f>+Model!Q39+SUM(Model!Q35:Q36)-SUM(Model!Q45,M47)-Model!Q46+Model!Q40-Model!Q49</f>
        <v>43580</v>
      </c>
      <c r="E11" s="4">
        <f>+Model!R39+SUM(Model!R35:R36)-SUM(Model!R45,N47)-Model!R46+Model!R40-Model!R49</f>
        <v>55619</v>
      </c>
      <c r="F11" s="4">
        <f>+Model!S39+SUM(Model!S35:S36)-SUM(Model!S45,O47)-Model!S46+Model!S40-Model!S49</f>
        <v>69624</v>
      </c>
      <c r="G11" s="4">
        <f>+Model!T39+SUM(Model!T35:T36)-SUM(Model!T45,P47)-Model!T46+Model!T40-Model!T49</f>
        <v>88227</v>
      </c>
      <c r="H11" s="4">
        <f>+Model!U39+SUM(Model!U35:U36)-SUM(Model!U45,Q47)-Model!U46+Model!U40-Model!U49</f>
        <v>106145</v>
      </c>
      <c r="I11" s="4">
        <f>+Model!V39+SUM(Model!V35:V36)-SUM(Model!V45,R47)-Model!V46+Model!V40-Model!V49</f>
        <v>130577</v>
      </c>
      <c r="L11" s="20" t="s">
        <v>166</v>
      </c>
    </row>
    <row r="12" spans="1:12" x14ac:dyDescent="0.2">
      <c r="B12" s="2" t="s">
        <v>296</v>
      </c>
      <c r="C12" s="4">
        <f>+C11+Model!P41</f>
        <v>52283</v>
      </c>
      <c r="D12" s="4">
        <f>+D11+Model!Q41</f>
        <v>63189</v>
      </c>
      <c r="E12" s="4">
        <f>+E11+Model!R41</f>
        <v>75292</v>
      </c>
      <c r="F12" s="4">
        <f>+F11+Model!S41</f>
        <v>89455</v>
      </c>
      <c r="G12" s="4">
        <f>+G11+Model!T41</f>
        <v>109430</v>
      </c>
      <c r="H12" s="4">
        <f>+H11+Model!U41</f>
        <v>126799</v>
      </c>
      <c r="I12" s="4">
        <f>+I11+Model!V41</f>
        <v>151231</v>
      </c>
      <c r="L12" s="20"/>
    </row>
    <row r="13" spans="1:12" x14ac:dyDescent="0.2">
      <c r="B13" s="2" t="s">
        <v>168</v>
      </c>
      <c r="C13" s="4">
        <f>+C12+Model!P33+Model!P34+Model!P38</f>
        <v>93397</v>
      </c>
      <c r="D13" s="4">
        <f>+D12+Model!Q33+Model!Q34+Model!Q38</f>
        <v>118044</v>
      </c>
      <c r="E13" s="4">
        <f>+E12+Model!R33+Model!R34+Model!R38</f>
        <v>143480</v>
      </c>
      <c r="F13" s="4">
        <f>+F12+Model!S33+Model!S34+Model!S38</f>
        <v>144228</v>
      </c>
      <c r="G13" s="4">
        <f>+G12+Model!T33+Model!T34+Model!T38</f>
        <v>156369</v>
      </c>
      <c r="H13" s="4">
        <f>+H12+Model!U33+Model!U34+Model!U38</f>
        <v>198343</v>
      </c>
      <c r="I13" s="4">
        <f>+I12+Model!V33+Model!V34+Model!V38</f>
        <v>235116</v>
      </c>
      <c r="L13" s="20" t="s">
        <v>169</v>
      </c>
    </row>
    <row r="14" spans="1:12" x14ac:dyDescent="0.2">
      <c r="B14" s="2" t="s">
        <v>170</v>
      </c>
      <c r="C14" s="4">
        <f>+Model!P18*(1-Model!P31)</f>
        <v>21720.41098537124</v>
      </c>
      <c r="D14" s="4">
        <f>+Model!Q18*(1-Model!Q31)</f>
        <v>17869.628002579397</v>
      </c>
      <c r="E14" s="4">
        <f>+Model!R18*(1-Model!R31)</f>
        <v>28698.883845690172</v>
      </c>
      <c r="F14" s="4">
        <f>+Model!S18*(1-Model!S31)</f>
        <v>38927.874333812702</v>
      </c>
      <c r="G14" s="4">
        <f>+Model!T18*(1-Model!T31)</f>
        <v>23300.628057878483</v>
      </c>
      <c r="H14" s="4">
        <f>+Model!U18*(1-Model!U31)</f>
        <v>38539.904655477774</v>
      </c>
      <c r="I14" s="4">
        <f>+Model!V18*(1-Model!V31)</f>
        <v>61227.754270268742</v>
      </c>
      <c r="L14" s="2" t="s">
        <v>171</v>
      </c>
    </row>
    <row r="15" spans="1:12" x14ac:dyDescent="0.2">
      <c r="B15" s="2" t="s">
        <v>172</v>
      </c>
      <c r="C15" s="4"/>
      <c r="D15" s="4">
        <f t="shared" ref="D15:H15" si="3">+D12-C12</f>
        <v>10906</v>
      </c>
      <c r="E15" s="4">
        <f t="shared" si="3"/>
        <v>12103</v>
      </c>
      <c r="F15" s="4">
        <f t="shared" si="3"/>
        <v>14163</v>
      </c>
      <c r="G15" s="4">
        <f t="shared" si="3"/>
        <v>19975</v>
      </c>
      <c r="H15" s="4">
        <f t="shared" si="3"/>
        <v>17369</v>
      </c>
      <c r="I15" s="4">
        <f>+I12-H12</f>
        <v>24432</v>
      </c>
      <c r="L15" s="20" t="s">
        <v>173</v>
      </c>
    </row>
    <row r="16" spans="1:12" x14ac:dyDescent="0.2">
      <c r="B16" s="2" t="s">
        <v>174</v>
      </c>
      <c r="C16" s="4"/>
      <c r="D16" s="4">
        <f>+D14-D15+Model!Q59+Model!Q60</f>
        <v>17540.628002579397</v>
      </c>
      <c r="E16" s="4">
        <f>+E14-E15+Model!R59+Model!R60</f>
        <v>29993.883845690172</v>
      </c>
      <c r="F16" s="4">
        <f>+F14-F15+Model!S59+Model!S60</f>
        <v>41895.874333812702</v>
      </c>
      <c r="G16" s="4">
        <f>+G14-G15+Model!T59+Model!T60</f>
        <v>24003.628057878483</v>
      </c>
      <c r="H16" s="4">
        <f>+H14-H15+Model!U59+Model!U60</f>
        <v>46375.904655477774</v>
      </c>
      <c r="I16" s="4">
        <f>+I14-I15+Model!V59+Model!V60</f>
        <v>68983.75427026875</v>
      </c>
      <c r="L16" s="20" t="s">
        <v>175</v>
      </c>
    </row>
    <row r="17" spans="2:12" x14ac:dyDescent="0.2">
      <c r="B17" s="2" t="s">
        <v>176</v>
      </c>
      <c r="D17" s="11">
        <f t="shared" ref="D17:H17" si="4">+D15/D14</f>
        <v>0.61030929118534361</v>
      </c>
      <c r="E17" s="11">
        <f t="shared" si="4"/>
        <v>0.42172371807475562</v>
      </c>
      <c r="F17" s="11">
        <f t="shared" si="4"/>
        <v>0.36382669853868788</v>
      </c>
      <c r="G17" s="11">
        <f t="shared" si="4"/>
        <v>0.85727302930986826</v>
      </c>
      <c r="H17" s="11">
        <f t="shared" si="4"/>
        <v>0.45067573869909144</v>
      </c>
      <c r="I17" s="11">
        <f>+I15/I14</f>
        <v>0.39903472356920666</v>
      </c>
      <c r="L17" s="20" t="s">
        <v>177</v>
      </c>
    </row>
    <row r="18" spans="2:12" x14ac:dyDescent="0.2">
      <c r="B18" s="2" t="s">
        <v>178</v>
      </c>
      <c r="C18" s="2">
        <f>+C12*(C24-DCF!$E$18)</f>
        <v>16492.110985371237</v>
      </c>
      <c r="D18" s="2">
        <f>+D12*(D24-DCF!$E$18)</f>
        <v>11550.728002579395</v>
      </c>
      <c r="E18" s="2">
        <f>+E12*(E24-DCF!$E$18)</f>
        <v>21169.683845690171</v>
      </c>
      <c r="F18" s="2">
        <f>+F12*(F24-DCF!$E$18)</f>
        <v>29982.374333812702</v>
      </c>
      <c r="G18" s="2">
        <f>+G12*(G24-DCF!$E$18)</f>
        <v>12357.628057878483</v>
      </c>
      <c r="H18" s="2">
        <f>+H12*(H24-DCF!$E$18)</f>
        <v>25860.004655477773</v>
      </c>
      <c r="I18" s="2">
        <f>+I12*(I24-DCF!$E$18)</f>
        <v>46104.654270268737</v>
      </c>
      <c r="L18" s="20" t="s">
        <v>179</v>
      </c>
    </row>
    <row r="20" spans="2:12" x14ac:dyDescent="0.2">
      <c r="B20" s="19" t="s">
        <v>180</v>
      </c>
    </row>
    <row r="21" spans="2:12" x14ac:dyDescent="0.2">
      <c r="B21" s="2" t="s">
        <v>181</v>
      </c>
      <c r="C21" s="14">
        <f>+Model!P12/Model!P55</f>
        <v>0.66373459174819027</v>
      </c>
      <c r="D21" s="14">
        <f>+Model!Q12/Model!Q55</f>
        <v>0.69959625546737392</v>
      </c>
      <c r="E21" s="14">
        <f>+Model!R12/Model!R55</f>
        <v>0.67008340478603168</v>
      </c>
      <c r="F21" s="14">
        <f>+Model!S12/Model!S55</f>
        <v>0.94434612705098531</v>
      </c>
      <c r="G21" s="14">
        <f>+Model!T12/Model!T55</f>
        <v>0.92758107753374752</v>
      </c>
      <c r="H21" s="14">
        <f>+Model!U12/Model!U55</f>
        <v>0.88074532539433825</v>
      </c>
      <c r="I21" s="14">
        <f>+Model!V12/Model!V55</f>
        <v>0.90069920114763169</v>
      </c>
      <c r="L21" s="20" t="s">
        <v>182</v>
      </c>
    </row>
    <row r="22" spans="2:12" x14ac:dyDescent="0.2">
      <c r="B22" s="2" t="s">
        <v>183</v>
      </c>
      <c r="C22" s="21">
        <f>+Model!P22/Model!P55</f>
        <v>0.2628288183341852</v>
      </c>
      <c r="D22" s="21">
        <f>+Model!Q22/Model!Q55</f>
        <v>0.18292200209788825</v>
      </c>
      <c r="E22" s="21">
        <f>+Model!R22/Model!R55</f>
        <v>0.22718840127835374</v>
      </c>
      <c r="F22" s="21">
        <f>+Model!S22/Model!S55</f>
        <v>0.31526517669103693</v>
      </c>
      <c r="G22" s="21">
        <f>+Model!T22/Model!T55</f>
        <v>0.18454734196145187</v>
      </c>
      <c r="H22" s="21">
        <f>+Model!U22/Model!U55</f>
        <v>0.25526219575890524</v>
      </c>
      <c r="I22" s="21">
        <f>+Model!V22/Model!V55</f>
        <v>0.34144231453648494</v>
      </c>
      <c r="L22" s="20" t="s">
        <v>184</v>
      </c>
    </row>
    <row r="23" spans="2:12" x14ac:dyDescent="0.2">
      <c r="B23" s="2" t="s">
        <v>185</v>
      </c>
      <c r="C23" s="21">
        <f>+Model!P18/KPIs!C10</f>
        <v>0.45412785504657394</v>
      </c>
      <c r="D23" s="21">
        <f>+Model!Q18/KPIs!D10</f>
        <v>0.31447975666037342</v>
      </c>
      <c r="E23" s="21">
        <f>+Model!R18/KPIs!E10</f>
        <v>0.34412985316733025</v>
      </c>
      <c r="F23" s="21">
        <f>+Model!S18/KPIs!F10</f>
        <v>0.41427862548070959</v>
      </c>
      <c r="G23" s="21">
        <f>+Model!T18/KPIs!G10</f>
        <v>0.20840713699399491</v>
      </c>
      <c r="H23" s="21">
        <f>+Model!U18/KPIs!H10</f>
        <v>0.29334697027690104</v>
      </c>
      <c r="I23" s="21">
        <f>+Model!V18/KPIs!I10</f>
        <v>0.36410008816491035</v>
      </c>
      <c r="L23" s="20" t="s">
        <v>186</v>
      </c>
    </row>
    <row r="24" spans="2:12" x14ac:dyDescent="0.2">
      <c r="B24" s="2" t="s">
        <v>187</v>
      </c>
      <c r="C24" s="21">
        <f t="shared" ref="C24:H24" si="5">+C14/C12</f>
        <v>0.41543926296064188</v>
      </c>
      <c r="D24" s="21">
        <f t="shared" si="5"/>
        <v>0.28279649943153706</v>
      </c>
      <c r="E24" s="21">
        <f t="shared" si="5"/>
        <v>0.38116777141914376</v>
      </c>
      <c r="F24" s="21">
        <f t="shared" si="5"/>
        <v>0.43516711568735905</v>
      </c>
      <c r="G24" s="21">
        <f t="shared" si="5"/>
        <v>0.21292724168764035</v>
      </c>
      <c r="H24" s="21">
        <f t="shared" si="5"/>
        <v>0.30394486277871097</v>
      </c>
      <c r="I24" s="21">
        <f>+I14/I12</f>
        <v>0.40486245723607422</v>
      </c>
      <c r="L24" s="20" t="s">
        <v>188</v>
      </c>
    </row>
    <row r="25" spans="2:12" x14ac:dyDescent="0.2">
      <c r="B25" s="2" t="s">
        <v>189</v>
      </c>
      <c r="C25" s="21">
        <f t="shared" ref="C25:H25" si="6">+C14/C11</f>
        <v>0.66447659646877266</v>
      </c>
      <c r="D25" s="21">
        <f t="shared" si="6"/>
        <v>0.41004194590590631</v>
      </c>
      <c r="E25" s="21">
        <f t="shared" si="6"/>
        <v>0.51599064790251847</v>
      </c>
      <c r="F25" s="21">
        <f t="shared" si="6"/>
        <v>0.55911574074762582</v>
      </c>
      <c r="G25" s="21">
        <f t="shared" si="6"/>
        <v>0.26409860992528911</v>
      </c>
      <c r="H25" s="21">
        <f t="shared" si="6"/>
        <v>0.36308733011896721</v>
      </c>
      <c r="I25" s="21">
        <f>+I14/I11</f>
        <v>0.46890152377730182</v>
      </c>
      <c r="L25" s="20" t="s">
        <v>190</v>
      </c>
    </row>
    <row r="26" spans="2:12" x14ac:dyDescent="0.2">
      <c r="B26" s="2" t="s">
        <v>191</v>
      </c>
      <c r="L26" s="20" t="s">
        <v>192</v>
      </c>
    </row>
    <row r="28" spans="2:12" x14ac:dyDescent="0.2">
      <c r="B28" s="2" t="s">
        <v>193</v>
      </c>
      <c r="C28" s="21">
        <f>1-(-Model!P80+Model!P81)/Model!P22</f>
        <v>0.4175297363303333</v>
      </c>
      <c r="D28" s="21">
        <f>1-(-Model!Q80+Model!Q81)/Model!Q22</f>
        <v>0.77268055179875572</v>
      </c>
      <c r="E28" s="21">
        <f>1-(-Model!R80+Model!R81)/Model!R22</f>
        <v>0.78480752075756532</v>
      </c>
      <c r="F28" s="21">
        <f>1-(-Model!S80+Model!S81)/Model!S22</f>
        <v>-0.13124206248412507</v>
      </c>
      <c r="G28" s="21">
        <f>1-(-Model!T80+Model!T81)/Model!T22</f>
        <v>-0.20500000000000007</v>
      </c>
      <c r="H28" s="21">
        <f>1-(-Model!U80+Model!U81)/Model!U22</f>
        <v>0.49424522993503506</v>
      </c>
      <c r="I28" s="21">
        <f>1-(-Model!V80+Model!V81)/Model!V22</f>
        <v>0.59825208466965996</v>
      </c>
      <c r="L28" s="20" t="s">
        <v>194</v>
      </c>
    </row>
    <row r="29" spans="2:12" x14ac:dyDescent="0.2">
      <c r="B29" s="2" t="s">
        <v>195</v>
      </c>
      <c r="C29" s="21">
        <f>-(Model!P73+Model!P70)/KPIs!C14</f>
        <v>0.66983078772306814</v>
      </c>
      <c r="D29" s="21">
        <f>-(Model!Q73+Model!Q70)/KPIs!D14</f>
        <v>0.77578559542475878</v>
      </c>
      <c r="E29" s="21">
        <f>-(Model!R73+Model!R70)/KPIs!E14</f>
        <v>0.54503861836943956</v>
      </c>
      <c r="F29" s="21">
        <f>-(Model!S73+Model!S70)/KPIs!F14</f>
        <v>0.45278608970154011</v>
      </c>
      <c r="G29" s="21">
        <f>-(Model!T73+Model!T70)/KPIs!G14</f>
        <v>1.3003941320695374</v>
      </c>
      <c r="H29" s="21">
        <f>-(Model!U73+Model!U70)/KPIs!H14</f>
        <v>0.68554917912192381</v>
      </c>
      <c r="I29" s="21">
        <f>-(Model!V73+Model!V70)/KPIs!I14</f>
        <v>0.56266966526206363</v>
      </c>
      <c r="L29" s="20" t="s">
        <v>196</v>
      </c>
    </row>
    <row r="30" spans="2:12" x14ac:dyDescent="0.2">
      <c r="B30" s="2" t="s">
        <v>197</v>
      </c>
      <c r="C30" s="21">
        <f t="shared" ref="C30:H30" si="7">+C28*C22</f>
        <v>0.10973884721908542</v>
      </c>
      <c r="D30" s="21">
        <f t="shared" si="7"/>
        <v>0.14134027351712944</v>
      </c>
      <c r="E30" s="21">
        <f t="shared" si="7"/>
        <v>0.17829916595213968</v>
      </c>
      <c r="F30" s="21">
        <f t="shared" si="7"/>
        <v>-4.1376052018353801E-2</v>
      </c>
      <c r="G30" s="21">
        <f t="shared" si="7"/>
        <v>-3.7832205102097644E-2</v>
      </c>
      <c r="H30" s="21">
        <f t="shared" si="7"/>
        <v>0.12616212263658205</v>
      </c>
      <c r="I30" s="21">
        <f>+I28*I22</f>
        <v>0.20426857646588586</v>
      </c>
      <c r="L30" s="20" t="s">
        <v>198</v>
      </c>
    </row>
    <row r="31" spans="2:12" x14ac:dyDescent="0.2">
      <c r="B31" s="2" t="s">
        <v>199</v>
      </c>
      <c r="C31" s="21">
        <f t="shared" ref="C31:H31" si="8">+C29*C24</f>
        <v>0.27827400876001762</v>
      </c>
      <c r="D31" s="21">
        <f t="shared" si="8"/>
        <v>0.21938945069553245</v>
      </c>
      <c r="E31" s="21">
        <f t="shared" si="8"/>
        <v>0.20775115550124848</v>
      </c>
      <c r="F31" s="21">
        <f t="shared" si="8"/>
        <v>0.19703761667877703</v>
      </c>
      <c r="G31" s="21">
        <f t="shared" si="8"/>
        <v>0.27688933564835971</v>
      </c>
      <c r="H31" s="21">
        <f t="shared" si="8"/>
        <v>0.20836915117627108</v>
      </c>
      <c r="I31" s="21">
        <f>+I29*I24</f>
        <v>0.22780382329019844</v>
      </c>
      <c r="L31" s="20" t="s">
        <v>200</v>
      </c>
    </row>
    <row r="33" spans="2:12" x14ac:dyDescent="0.2">
      <c r="B33" s="19" t="s">
        <v>201</v>
      </c>
    </row>
    <row r="34" spans="2:12" x14ac:dyDescent="0.2">
      <c r="B34" s="2" t="s">
        <v>202</v>
      </c>
      <c r="L34" s="20" t="s">
        <v>203</v>
      </c>
    </row>
    <row r="35" spans="2:12" x14ac:dyDescent="0.2">
      <c r="B35" s="2" t="s">
        <v>204</v>
      </c>
      <c r="L35" s="20" t="s">
        <v>205</v>
      </c>
    </row>
    <row r="36" spans="2:12" x14ac:dyDescent="0.2">
      <c r="B36" s="2" t="s">
        <v>206</v>
      </c>
      <c r="L36" s="20" t="s">
        <v>207</v>
      </c>
    </row>
    <row r="37" spans="2:12" x14ac:dyDescent="0.2">
      <c r="B37" s="2" t="s">
        <v>208</v>
      </c>
      <c r="C37" s="11"/>
      <c r="D37" s="11"/>
      <c r="E37" s="11"/>
      <c r="F37" s="11"/>
      <c r="G37" s="11"/>
      <c r="I37" s="22"/>
      <c r="J37" s="22"/>
      <c r="L37" s="20" t="s">
        <v>209</v>
      </c>
    </row>
    <row r="38" spans="2:12" x14ac:dyDescent="0.2">
      <c r="B38" s="2" t="s">
        <v>210</v>
      </c>
      <c r="C38" s="5"/>
      <c r="D38" s="23"/>
      <c r="E38" s="5"/>
      <c r="F38" s="5"/>
      <c r="G38" s="5"/>
      <c r="I38" s="22"/>
      <c r="J38" s="22"/>
      <c r="L38" s="20" t="s">
        <v>211</v>
      </c>
    </row>
    <row r="40" spans="2:12" x14ac:dyDescent="0.2">
      <c r="B40" s="19" t="s">
        <v>212</v>
      </c>
    </row>
    <row r="41" spans="2:12" x14ac:dyDescent="0.2">
      <c r="B41" s="2" t="s">
        <v>213</v>
      </c>
      <c r="C41" s="14">
        <f>+Model!P35/Model!P12*360</f>
        <v>48.915075754862279</v>
      </c>
      <c r="D41" s="14">
        <f>+Model!Q35/Model!Q12*360</f>
        <v>48.467120245554973</v>
      </c>
      <c r="E41" s="14">
        <f>+Model!R35/Model!R12*360</f>
        <v>47.468155644739142</v>
      </c>
      <c r="F41" s="14">
        <f>+Model!S35/Model!S12*360</f>
        <v>42.856634076435817</v>
      </c>
      <c r="G41" s="14">
        <f>+Model!T35/Model!T12*360</f>
        <v>41.572777401401261</v>
      </c>
      <c r="H41" s="14">
        <f>+Model!U35/Model!U12*360</f>
        <v>43.148656061437194</v>
      </c>
      <c r="I41" s="14">
        <f>+Model!V35/Model!V12*360</f>
        <v>37.190290636531088</v>
      </c>
      <c r="J41" s="14"/>
      <c r="L41" s="20" t="s">
        <v>214</v>
      </c>
    </row>
    <row r="42" spans="2:12" x14ac:dyDescent="0.2">
      <c r="B42" s="2" t="s">
        <v>215</v>
      </c>
      <c r="C42" s="14">
        <f>+Model!P45/Model!P12*360</f>
        <v>8.7746695798560115</v>
      </c>
      <c r="D42" s="14">
        <f>+Model!Q45/Model!Q12*360</f>
        <v>11.452253985317622</v>
      </c>
      <c r="E42" s="14">
        <f>+Model!R45/Model!R12*360</f>
        <v>10.151108009073459</v>
      </c>
      <c r="F42" s="14">
        <f>+Model!S45/Model!S12*360</f>
        <v>15.675533583766503</v>
      </c>
      <c r="G42" s="14">
        <f>+Model!T45/Model!T12*360</f>
        <v>18.853776295140168</v>
      </c>
      <c r="H42" s="14">
        <f>+Model!U45/Model!U12*360</f>
        <v>12.940060191842967</v>
      </c>
      <c r="I42" s="14">
        <f>+Model!V45/Model!V12*360</f>
        <v>16.822511717253999</v>
      </c>
      <c r="J42" s="14"/>
      <c r="L42" s="20" t="s">
        <v>216</v>
      </c>
    </row>
    <row r="43" spans="2:12" x14ac:dyDescent="0.2">
      <c r="B43" s="2" t="s">
        <v>217</v>
      </c>
      <c r="C43" s="5" t="s">
        <v>109</v>
      </c>
      <c r="D43" s="5" t="s">
        <v>109</v>
      </c>
      <c r="E43" s="5" t="s">
        <v>109</v>
      </c>
      <c r="F43" s="5" t="s">
        <v>109</v>
      </c>
      <c r="G43" s="5" t="s">
        <v>109</v>
      </c>
      <c r="H43" s="5" t="s">
        <v>109</v>
      </c>
      <c r="I43" s="5" t="s">
        <v>109</v>
      </c>
      <c r="L43" s="20" t="s">
        <v>218</v>
      </c>
    </row>
    <row r="44" spans="2:12" x14ac:dyDescent="0.2">
      <c r="B44" s="2" t="s">
        <v>219</v>
      </c>
      <c r="C44" s="5" t="s">
        <v>109</v>
      </c>
      <c r="D44" s="5" t="s">
        <v>109</v>
      </c>
      <c r="E44" s="5" t="s">
        <v>109</v>
      </c>
      <c r="F44" s="5" t="s">
        <v>109</v>
      </c>
      <c r="G44" s="5" t="s">
        <v>109</v>
      </c>
      <c r="H44" s="5" t="s">
        <v>109</v>
      </c>
      <c r="I44" s="5" t="s">
        <v>109</v>
      </c>
      <c r="L44" s="20" t="s">
        <v>220</v>
      </c>
    </row>
    <row r="45" spans="2:12" x14ac:dyDescent="0.2">
      <c r="B45" s="2" t="s">
        <v>221</v>
      </c>
      <c r="C45" s="5" t="s">
        <v>109</v>
      </c>
      <c r="D45" s="5" t="s">
        <v>109</v>
      </c>
      <c r="E45" s="5" t="s">
        <v>109</v>
      </c>
      <c r="F45" s="5" t="s">
        <v>109</v>
      </c>
      <c r="G45" s="5" t="s">
        <v>109</v>
      </c>
      <c r="H45" s="5" t="s">
        <v>109</v>
      </c>
      <c r="I45" s="5" t="s">
        <v>109</v>
      </c>
      <c r="L45" s="20" t="s">
        <v>222</v>
      </c>
    </row>
    <row r="46" spans="2:12" x14ac:dyDescent="0.2">
      <c r="B46" s="2" t="s">
        <v>223</v>
      </c>
      <c r="C46" s="23">
        <f t="shared" ref="C46:H46" si="9">+C41-C42</f>
        <v>40.14040617500627</v>
      </c>
      <c r="D46" s="23">
        <f t="shared" si="9"/>
        <v>37.014866260237355</v>
      </c>
      <c r="E46" s="23">
        <f t="shared" si="9"/>
        <v>37.317047635665681</v>
      </c>
      <c r="F46" s="23">
        <f t="shared" si="9"/>
        <v>27.181100492669316</v>
      </c>
      <c r="G46" s="23">
        <f t="shared" si="9"/>
        <v>22.719001106261093</v>
      </c>
      <c r="H46" s="23">
        <f t="shared" si="9"/>
        <v>30.208595869594227</v>
      </c>
      <c r="I46" s="23">
        <f>+I41-I42</f>
        <v>20.367778919277089</v>
      </c>
      <c r="L46" s="20" t="s">
        <v>224</v>
      </c>
    </row>
    <row r="48" spans="2:12" x14ac:dyDescent="0.2">
      <c r="B48" s="19" t="s">
        <v>225</v>
      </c>
    </row>
    <row r="49" spans="2:12" x14ac:dyDescent="0.2">
      <c r="B49" s="19" t="s">
        <v>226</v>
      </c>
      <c r="C49" s="24"/>
      <c r="D49" s="24"/>
      <c r="E49" s="24"/>
      <c r="F49" s="24"/>
      <c r="G49" s="24"/>
    </row>
    <row r="50" spans="2:12" x14ac:dyDescent="0.2">
      <c r="B50" s="2" t="s">
        <v>227</v>
      </c>
      <c r="C50" s="14">
        <f>+C5/Model!P22</f>
        <v>17.650291710008592</v>
      </c>
      <c r="D50" s="14">
        <f>+D5/Model!Q22</f>
        <v>32.237771165810123</v>
      </c>
      <c r="E50" s="14">
        <f>+E5/Model!R22</f>
        <v>26.183890756879162</v>
      </c>
      <c r="F50" s="14">
        <f>+F5/Model!S22</f>
        <v>24.09231013462027</v>
      </c>
      <c r="G50" s="14">
        <f>+G5/Model!T22</f>
        <v>14.378924568965516</v>
      </c>
      <c r="H50" s="14">
        <f>+H5/Model!U22</f>
        <v>22.797853087114433</v>
      </c>
      <c r="I50" s="14">
        <f>+I5/Model!V22</f>
        <v>24.328594291212319</v>
      </c>
      <c r="J50" s="14"/>
      <c r="L50" s="20" t="s">
        <v>228</v>
      </c>
    </row>
    <row r="51" spans="2:12" x14ac:dyDescent="0.2">
      <c r="B51" s="2" t="s">
        <v>229</v>
      </c>
      <c r="C51" s="14"/>
      <c r="D51" s="14">
        <f>+D50/((Model!Q22/Model!P22-1)*100)</f>
        <v>-1.965828345965879</v>
      </c>
      <c r="E51" s="14">
        <f>+E50/((Model!R22/Model!Q22-1)*100)</f>
        <v>0.45399983176147757</v>
      </c>
      <c r="F51" s="14">
        <f>+F50/((Model!S22/Model!R22-1)*100)</f>
        <v>0.68680992877899316</v>
      </c>
      <c r="G51" s="14">
        <f>+G50/((Model!T22/Model!S22-1)*100)</f>
        <v>-0.35009168848495509</v>
      </c>
      <c r="H51" s="14">
        <f>+H50/((Model!U22/Model!T22-1)*100)</f>
        <v>0.3326897670279626</v>
      </c>
      <c r="I51" s="14">
        <f>+I50/((Model!V22/Model!U22-1)*100)</f>
        <v>0.40890696397464499</v>
      </c>
      <c r="J51" s="14"/>
      <c r="L51" s="20" t="s">
        <v>230</v>
      </c>
    </row>
    <row r="52" spans="2:12" x14ac:dyDescent="0.2">
      <c r="B52" s="2" t="s">
        <v>231</v>
      </c>
      <c r="C52" s="14">
        <f>+C5/Model!P44</f>
        <v>4.0095506195163049</v>
      </c>
      <c r="D52" s="14">
        <f>+D5/Model!Q44</f>
        <v>4.4679342610364685</v>
      </c>
      <c r="E52" s="14">
        <f>+E5/Model!R44</f>
        <v>4.7902011097441566</v>
      </c>
      <c r="F52" s="14">
        <f>+F5/Model!S44</f>
        <v>5.7143887774343778</v>
      </c>
      <c r="G52" s="14">
        <f>+G5/Model!T44</f>
        <v>1.7961365337296138</v>
      </c>
      <c r="H52" s="14">
        <f>+H5/Model!U44</f>
        <v>3.8817995584066058</v>
      </c>
      <c r="I52" s="14">
        <f>+I5/Model!V44</f>
        <v>5.495776695863853</v>
      </c>
      <c r="J52" s="14"/>
      <c r="L52" s="20" t="s">
        <v>232</v>
      </c>
    </row>
    <row r="53" spans="2:12" x14ac:dyDescent="0.2">
      <c r="B53" s="2" t="s">
        <v>233</v>
      </c>
      <c r="C53" s="14"/>
      <c r="D53" s="14"/>
      <c r="E53" s="14"/>
      <c r="F53" s="14"/>
      <c r="G53" s="14"/>
      <c r="I53" s="14"/>
      <c r="J53" s="14"/>
      <c r="L53" s="20" t="s">
        <v>234</v>
      </c>
    </row>
    <row r="54" spans="2:12" x14ac:dyDescent="0.2">
      <c r="B54" s="2" t="s">
        <v>235</v>
      </c>
      <c r="C54" s="14" t="e">
        <f t="shared" ref="C54:H54" si="10">+C5/C16</f>
        <v>#DIV/0!</v>
      </c>
      <c r="D54" s="14">
        <f t="shared" si="10"/>
        <v>33.973424435679789</v>
      </c>
      <c r="E54" s="14">
        <f t="shared" si="10"/>
        <v>25.443709921869889</v>
      </c>
      <c r="F54" s="14">
        <f t="shared" si="10"/>
        <v>22.639800817678296</v>
      </c>
      <c r="G54" s="14">
        <f t="shared" si="10"/>
        <v>13.89752620710637</v>
      </c>
      <c r="H54" s="14">
        <f t="shared" si="10"/>
        <v>19.220120159849358</v>
      </c>
      <c r="I54" s="14">
        <f>+I5/I16</f>
        <v>21.992585878351754</v>
      </c>
      <c r="J54" s="14"/>
      <c r="L54" s="20" t="s">
        <v>236</v>
      </c>
    </row>
    <row r="55" spans="2:12" x14ac:dyDescent="0.2">
      <c r="B55" s="2" t="s">
        <v>237</v>
      </c>
      <c r="C55" s="14">
        <f>+C5/Model!P12</f>
        <v>6.989247465883448</v>
      </c>
      <c r="D55" s="14">
        <f>+D5/Model!Q12</f>
        <v>8.4291440938087909</v>
      </c>
      <c r="E55" s="14">
        <f>+E5/Model!R12</f>
        <v>8.8775161984528594</v>
      </c>
      <c r="F55" s="14">
        <f>+F5/Model!S12</f>
        <v>8.0430958458055262</v>
      </c>
      <c r="G55" s="14">
        <f>+G5/Model!T12</f>
        <v>2.8607658928556114</v>
      </c>
      <c r="H55" s="14">
        <f>+H5/Model!U12</f>
        <v>6.6073924775021871</v>
      </c>
      <c r="I55" s="14">
        <f>+I5/Model!V12</f>
        <v>9.2226256375341187</v>
      </c>
      <c r="J55" s="14"/>
      <c r="L55" s="20" t="s">
        <v>238</v>
      </c>
    </row>
    <row r="56" spans="2:12" x14ac:dyDescent="0.2">
      <c r="B56" s="19" t="s">
        <v>239</v>
      </c>
      <c r="I56" s="14"/>
      <c r="J56" s="14"/>
    </row>
    <row r="57" spans="2:12" x14ac:dyDescent="0.2">
      <c r="B57" s="2" t="s">
        <v>240</v>
      </c>
      <c r="C57" s="14">
        <f>+C7/(Model!P18+Model!P59)</f>
        <v>11.945791706582728</v>
      </c>
      <c r="D57" s="14">
        <f>+D7/(Model!Q18+Model!Q59)</f>
        <v>18.200968816227675</v>
      </c>
      <c r="E57" s="14">
        <f>+E7/(Model!R18+Model!R59)</f>
        <v>17.737122909973948</v>
      </c>
      <c r="F57" s="14">
        <f>+F7/(Model!S18+Model!S59)</f>
        <v>16.456802814327485</v>
      </c>
      <c r="G57" s="14">
        <f>+G7/(Model!T18+Model!T59)</f>
        <v>8.0461347329258572</v>
      </c>
      <c r="H57" s="14">
        <f>+H7/(Model!U18+Model!U59)</f>
        <v>14.575298382502719</v>
      </c>
      <c r="I57" s="14">
        <f>+I7/(Model!V18+Model!V59)</f>
        <v>17.297086877636136</v>
      </c>
      <c r="J57" s="14"/>
      <c r="L57" s="20" t="s">
        <v>241</v>
      </c>
    </row>
    <row r="58" spans="2:12" x14ac:dyDescent="0.2">
      <c r="B58" s="2" t="s">
        <v>242</v>
      </c>
      <c r="C58" s="14">
        <f>+C7/Model!P18</f>
        <v>14.014835627985388</v>
      </c>
      <c r="D58" s="14">
        <f>+D7/Model!Q18</f>
        <v>22.5573334445093</v>
      </c>
      <c r="E58" s="14">
        <f>+E7/Model!R18</f>
        <v>21.462510483303237</v>
      </c>
      <c r="F58" s="14">
        <f>+F7/Model!S18</f>
        <v>19.261143669924923</v>
      </c>
      <c r="G58" s="14">
        <f>+G7/Model!T18</f>
        <v>10.460753524046433</v>
      </c>
      <c r="H58" s="14">
        <f>+H7/Model!U18</f>
        <v>18.060201065217857</v>
      </c>
      <c r="I58" s="14">
        <f>+I7/Model!V18</f>
        <v>21.160884116460078</v>
      </c>
      <c r="J58" s="14"/>
      <c r="L58" s="20" t="s">
        <v>243</v>
      </c>
    </row>
    <row r="59" spans="2:12" x14ac:dyDescent="0.2">
      <c r="B59" s="2" t="s">
        <v>244</v>
      </c>
      <c r="C59" s="14"/>
      <c r="D59" s="14">
        <f t="shared" ref="D59:H59" si="11">+D7/D16</f>
        <v>30.846113372932582</v>
      </c>
      <c r="E59" s="14">
        <f t="shared" si="11"/>
        <v>23.378155480213206</v>
      </c>
      <c r="F59" s="14">
        <f t="shared" si="11"/>
        <v>21.494151018904137</v>
      </c>
      <c r="G59" s="14">
        <f t="shared" si="11"/>
        <v>12.613761939234127</v>
      </c>
      <c r="H59" s="14">
        <f t="shared" si="11"/>
        <v>18.206274708223297</v>
      </c>
      <c r="I59" s="14">
        <f>+I7/I16</f>
        <v>21.282433168946177</v>
      </c>
      <c r="J59" s="14"/>
      <c r="L59" s="20" t="s">
        <v>245</v>
      </c>
    </row>
    <row r="60" spans="2:12" x14ac:dyDescent="0.2">
      <c r="B60" s="2" t="s">
        <v>246</v>
      </c>
      <c r="C60" s="14">
        <f>+C7/Model!P12</f>
        <v>6.2529388588416488</v>
      </c>
      <c r="D60" s="14">
        <f>+D7/Model!Q12</f>
        <v>7.6532271524958633</v>
      </c>
      <c r="E60" s="14">
        <f>+E7/Model!R12</f>
        <v>8.1568275460943411</v>
      </c>
      <c r="F60" s="14">
        <f>+F7/Model!S12</f>
        <v>7.6360882395339571</v>
      </c>
      <c r="G60" s="14">
        <f>+G7/Model!T12</f>
        <v>2.5965067018840742</v>
      </c>
      <c r="H60" s="14">
        <f>+H7/Model!U12</f>
        <v>6.2588579857970981</v>
      </c>
      <c r="I60" s="14">
        <f>+I7/Model!V12</f>
        <v>8.9248219767660988</v>
      </c>
      <c r="J60" s="14"/>
      <c r="L60" s="20" t="s">
        <v>247</v>
      </c>
    </row>
  </sheetData>
  <hyperlinks>
    <hyperlink ref="A1" location="Main!A1" display="Main" xr:uid="{F2CE95A4-66BC-4412-AAC6-240FC8E482A6}"/>
  </hyperlink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28755-841C-487A-B715-A85AC1833BAF}">
  <dimension ref="A1:I48"/>
  <sheetViews>
    <sheetView showGridLines="0" zoomScale="200" zoomScaleNormal="200" workbookViewId="0">
      <selection activeCell="A2" sqref="A2"/>
    </sheetView>
  </sheetViews>
  <sheetFormatPr defaultRowHeight="12.75" x14ac:dyDescent="0.2"/>
  <cols>
    <col min="1" max="1" width="5.42578125" style="2" bestFit="1" customWidth="1"/>
    <col min="2" max="16384" width="9.140625" style="2"/>
  </cols>
  <sheetData>
    <row r="1" spans="1:8" x14ac:dyDescent="0.2">
      <c r="A1" s="6" t="s">
        <v>12</v>
      </c>
    </row>
    <row r="3" spans="1:8" x14ac:dyDescent="0.2">
      <c r="B3" s="25" t="s">
        <v>122</v>
      </c>
      <c r="C3" s="25"/>
      <c r="D3" s="25"/>
      <c r="E3" s="25"/>
      <c r="F3" s="25"/>
    </row>
    <row r="4" spans="1:8" x14ac:dyDescent="0.2">
      <c r="A4" s="7" t="s">
        <v>2</v>
      </c>
      <c r="B4" s="19" t="s">
        <v>123</v>
      </c>
    </row>
    <row r="5" spans="1:8" x14ac:dyDescent="0.2">
      <c r="B5" s="19" t="s">
        <v>124</v>
      </c>
    </row>
    <row r="6" spans="1:8" x14ac:dyDescent="0.2">
      <c r="B6" s="2" t="s">
        <v>125</v>
      </c>
      <c r="H6" s="20" t="s">
        <v>126</v>
      </c>
    </row>
    <row r="7" spans="1:8" x14ac:dyDescent="0.2">
      <c r="B7" s="2" t="s">
        <v>127</v>
      </c>
      <c r="H7" s="20" t="s">
        <v>128</v>
      </c>
    </row>
    <row r="8" spans="1:8" x14ac:dyDescent="0.2">
      <c r="B8" s="2" t="s">
        <v>124</v>
      </c>
      <c r="F8" s="2">
        <f>F6+F7</f>
        <v>0</v>
      </c>
      <c r="H8" s="20" t="s">
        <v>129</v>
      </c>
    </row>
    <row r="10" spans="1:8" x14ac:dyDescent="0.2">
      <c r="A10" s="7" t="s">
        <v>2</v>
      </c>
      <c r="B10" s="19" t="s">
        <v>130</v>
      </c>
    </row>
    <row r="11" spans="1:8" x14ac:dyDescent="0.2">
      <c r="B11" s="2" t="s">
        <v>131</v>
      </c>
      <c r="H11" s="20" t="s">
        <v>132</v>
      </c>
    </row>
    <row r="12" spans="1:8" x14ac:dyDescent="0.2">
      <c r="B12" s="2" t="s">
        <v>133</v>
      </c>
      <c r="H12" s="20" t="s">
        <v>134</v>
      </c>
    </row>
    <row r="13" spans="1:8" x14ac:dyDescent="0.2">
      <c r="B13" s="2" t="s">
        <v>135</v>
      </c>
      <c r="H13" s="20" t="s">
        <v>136</v>
      </c>
    </row>
    <row r="14" spans="1:8" x14ac:dyDescent="0.2">
      <c r="B14" s="2" t="s">
        <v>137</v>
      </c>
      <c r="H14" s="20" t="s">
        <v>138</v>
      </c>
    </row>
    <row r="15" spans="1:8" x14ac:dyDescent="0.2">
      <c r="B15" s="2" t="s">
        <v>139</v>
      </c>
      <c r="H15" s="20" t="s">
        <v>140</v>
      </c>
    </row>
    <row r="17" spans="1:8" x14ac:dyDescent="0.2">
      <c r="A17" s="7" t="s">
        <v>2</v>
      </c>
      <c r="B17" s="19" t="s">
        <v>141</v>
      </c>
    </row>
    <row r="18" spans="1:8" x14ac:dyDescent="0.2">
      <c r="B18" s="2" t="s">
        <v>142</v>
      </c>
      <c r="H18" s="20" t="s">
        <v>143</v>
      </c>
    </row>
    <row r="19" spans="1:8" x14ac:dyDescent="0.2">
      <c r="B19" s="2" t="s">
        <v>124</v>
      </c>
    </row>
    <row r="20" spans="1:8" x14ac:dyDescent="0.2">
      <c r="B20" s="2" t="s">
        <v>141</v>
      </c>
      <c r="F20" s="2">
        <f>F18-F19</f>
        <v>0</v>
      </c>
    </row>
    <row r="22" spans="1:8" x14ac:dyDescent="0.2">
      <c r="A22" s="7" t="s">
        <v>2</v>
      </c>
      <c r="B22" s="26" t="s">
        <v>123</v>
      </c>
      <c r="C22" s="27"/>
      <c r="D22" s="27"/>
      <c r="E22" s="27"/>
      <c r="F22" s="28">
        <f>F8+F15*F20</f>
        <v>0</v>
      </c>
      <c r="H22" s="20" t="s">
        <v>144</v>
      </c>
    </row>
    <row r="25" spans="1:8" x14ac:dyDescent="0.2">
      <c r="A25" s="7" t="s">
        <v>2</v>
      </c>
      <c r="B25" s="19" t="s">
        <v>145</v>
      </c>
    </row>
    <row r="26" spans="1:8" x14ac:dyDescent="0.2">
      <c r="B26" s="2" t="s">
        <v>146</v>
      </c>
      <c r="H26" s="20" t="s">
        <v>147</v>
      </c>
    </row>
    <row r="27" spans="1:8" x14ac:dyDescent="0.2">
      <c r="B27" s="2" t="s">
        <v>148</v>
      </c>
    </row>
    <row r="28" spans="1:8" x14ac:dyDescent="0.2">
      <c r="B28" s="2" t="s">
        <v>124</v>
      </c>
    </row>
    <row r="29" spans="1:8" x14ac:dyDescent="0.2">
      <c r="B29" s="2" t="s">
        <v>149</v>
      </c>
    </row>
    <row r="30" spans="1:8" x14ac:dyDescent="0.2">
      <c r="B30" s="2" t="s">
        <v>150</v>
      </c>
    </row>
    <row r="32" spans="1:8" x14ac:dyDescent="0.2">
      <c r="A32" s="7" t="s">
        <v>2</v>
      </c>
      <c r="B32" s="26" t="s">
        <v>145</v>
      </c>
      <c r="C32" s="27"/>
      <c r="D32" s="27"/>
      <c r="E32" s="27"/>
      <c r="F32" s="28">
        <f>F28+F29+F30</f>
        <v>0</v>
      </c>
    </row>
    <row r="34" spans="1:9" x14ac:dyDescent="0.2">
      <c r="A34" s="7" t="s">
        <v>2</v>
      </c>
      <c r="B34" s="19" t="s">
        <v>151</v>
      </c>
    </row>
    <row r="35" spans="1:9" x14ac:dyDescent="0.2">
      <c r="B35" s="2" t="s">
        <v>152</v>
      </c>
    </row>
    <row r="36" spans="1:9" x14ac:dyDescent="0.2">
      <c r="B36" s="2" t="s">
        <v>153</v>
      </c>
    </row>
    <row r="37" spans="1:9" x14ac:dyDescent="0.2">
      <c r="B37" s="2" t="s">
        <v>154</v>
      </c>
      <c r="F37" s="2">
        <f>F35+F36</f>
        <v>0</v>
      </c>
    </row>
    <row r="39" spans="1:9" x14ac:dyDescent="0.2">
      <c r="B39" s="2" t="s">
        <v>155</v>
      </c>
    </row>
    <row r="41" spans="1:9" x14ac:dyDescent="0.2">
      <c r="A41" s="7" t="s">
        <v>2</v>
      </c>
      <c r="B41" s="26" t="s">
        <v>156</v>
      </c>
      <c r="C41" s="27"/>
      <c r="D41" s="27"/>
      <c r="E41" s="27"/>
      <c r="F41" s="28" t="e">
        <f>(F32*(F35/F37)*(1-F39))+((F36/F38)*F22)</f>
        <v>#DIV/0!</v>
      </c>
      <c r="H41" s="20" t="s">
        <v>157</v>
      </c>
    </row>
    <row r="47" spans="1:9" x14ac:dyDescent="0.2">
      <c r="I47" s="2" t="e">
        <f>SLOPE(H48:H52,K48:K52)</f>
        <v>#DIV/0!</v>
      </c>
    </row>
    <row r="48" spans="1:9" x14ac:dyDescent="0.2">
      <c r="H48" s="2" t="s">
        <v>158</v>
      </c>
    </row>
  </sheetData>
  <hyperlinks>
    <hyperlink ref="A1" location="Main!A1" display="Main" xr:uid="{09EC116E-2AB5-4CAD-B604-A265A1BE89F7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FBDF4-A587-444A-8940-D1033E4FDDD6}">
  <dimension ref="A1:AM76"/>
  <sheetViews>
    <sheetView showGridLines="0" zoomScaleNormal="100" workbookViewId="0">
      <selection activeCell="A2" sqref="A2"/>
    </sheetView>
  </sheetViews>
  <sheetFormatPr defaultRowHeight="12.75" x14ac:dyDescent="0.2"/>
  <cols>
    <col min="1" max="1" width="5.42578125" style="2" bestFit="1" customWidth="1"/>
    <col min="2" max="2" width="9.140625" style="2"/>
    <col min="3" max="3" width="9.28515625" style="2" bestFit="1" customWidth="1"/>
    <col min="4" max="4" width="9.140625" style="2"/>
    <col min="5" max="5" width="10.28515625" style="2" customWidth="1"/>
    <col min="6" max="21" width="9.28515625" style="2" bestFit="1" customWidth="1"/>
    <col min="22" max="22" width="11.85546875" style="2" bestFit="1" customWidth="1"/>
    <col min="23" max="16384" width="9.140625" style="2"/>
  </cols>
  <sheetData>
    <row r="1" spans="1:39" x14ac:dyDescent="0.2">
      <c r="A1" s="29" t="s">
        <v>12</v>
      </c>
      <c r="B1" s="30" t="s">
        <v>295</v>
      </c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  <c r="AC1" s="31"/>
      <c r="AD1" s="31"/>
      <c r="AE1" s="31"/>
      <c r="AF1" s="31"/>
      <c r="AG1" s="31"/>
      <c r="AH1" s="31"/>
      <c r="AI1" s="31"/>
      <c r="AJ1" s="31"/>
      <c r="AK1" s="31"/>
      <c r="AL1" s="31"/>
      <c r="AM1" s="31"/>
    </row>
    <row r="2" spans="1:39" x14ac:dyDescent="0.2">
      <c r="E2" s="32"/>
    </row>
    <row r="3" spans="1:39" x14ac:dyDescent="0.2">
      <c r="B3" s="2" t="s">
        <v>248</v>
      </c>
      <c r="E3" s="33" t="s">
        <v>4</v>
      </c>
      <c r="G3" s="2" t="s">
        <v>249</v>
      </c>
      <c r="J3" s="33">
        <f>+Main!I2</f>
        <v>755.41</v>
      </c>
      <c r="L3" s="2" t="s">
        <v>249</v>
      </c>
      <c r="O3" s="33">
        <f>+J3</f>
        <v>755.41</v>
      </c>
    </row>
    <row r="4" spans="1:39" x14ac:dyDescent="0.2">
      <c r="B4" s="2" t="s">
        <v>250</v>
      </c>
      <c r="E4" s="34">
        <f ca="1">+TODAY()</f>
        <v>45902</v>
      </c>
      <c r="G4" s="2" t="s">
        <v>251</v>
      </c>
      <c r="J4" s="35">
        <f ca="1">V62</f>
        <v>550.57979489014247</v>
      </c>
      <c r="L4" s="2" t="s">
        <v>252</v>
      </c>
      <c r="O4" s="36">
        <f>+J15+O15+T15</f>
        <v>0</v>
      </c>
    </row>
    <row r="5" spans="1:39" x14ac:dyDescent="0.2">
      <c r="B5" s="2" t="s">
        <v>253</v>
      </c>
      <c r="E5" s="34">
        <v>46022</v>
      </c>
      <c r="G5" s="2" t="s">
        <v>254</v>
      </c>
      <c r="J5" s="37">
        <f ca="1">J4/J3-1</f>
        <v>-0.27115103733053247</v>
      </c>
      <c r="L5" s="2" t="s">
        <v>254</v>
      </c>
      <c r="O5" s="37">
        <f>O4/O3-1</f>
        <v>-1</v>
      </c>
    </row>
    <row r="7" spans="1:39" x14ac:dyDescent="0.2">
      <c r="A7" s="38" t="s">
        <v>2</v>
      </c>
      <c r="B7" s="25" t="s">
        <v>255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</row>
    <row r="8" spans="1:39" x14ac:dyDescent="0.2">
      <c r="A8" s="38"/>
    </row>
    <row r="9" spans="1:39" x14ac:dyDescent="0.2">
      <c r="A9" s="38"/>
      <c r="B9" s="39" t="s">
        <v>256</v>
      </c>
      <c r="C9" s="40"/>
      <c r="D9" s="40"/>
      <c r="E9" s="40"/>
      <c r="G9" s="39" t="s">
        <v>257</v>
      </c>
      <c r="H9" s="39"/>
      <c r="I9" s="40"/>
      <c r="J9" s="40"/>
      <c r="L9" s="39" t="s">
        <v>258</v>
      </c>
      <c r="M9" s="40"/>
      <c r="N9" s="40"/>
      <c r="O9" s="40"/>
      <c r="Q9" s="39" t="s">
        <v>259</v>
      </c>
      <c r="R9" s="40"/>
      <c r="S9" s="40"/>
      <c r="T9" s="40"/>
    </row>
    <row r="10" spans="1:39" x14ac:dyDescent="0.2">
      <c r="A10" s="38"/>
      <c r="B10" s="8" t="s">
        <v>260</v>
      </c>
      <c r="G10" s="8" t="s">
        <v>260</v>
      </c>
      <c r="H10" s="8"/>
      <c r="I10" s="8" t="s">
        <v>261</v>
      </c>
      <c r="J10" s="8" t="s">
        <v>262</v>
      </c>
      <c r="L10" s="8" t="s">
        <v>260</v>
      </c>
      <c r="N10" s="8" t="s">
        <v>261</v>
      </c>
      <c r="O10" s="8" t="s">
        <v>262</v>
      </c>
      <c r="Q10" s="8" t="s">
        <v>260</v>
      </c>
      <c r="S10" s="8" t="s">
        <v>261</v>
      </c>
      <c r="T10" s="8" t="s">
        <v>262</v>
      </c>
    </row>
    <row r="11" spans="1:39" x14ac:dyDescent="0.2">
      <c r="B11" s="2" t="s">
        <v>20</v>
      </c>
      <c r="E11" s="41">
        <v>2</v>
      </c>
      <c r="G11" s="2" t="s">
        <v>263</v>
      </c>
      <c r="K11" s="1"/>
      <c r="L11" s="2" t="s">
        <v>263</v>
      </c>
      <c r="Q11" s="2" t="s">
        <v>263</v>
      </c>
    </row>
    <row r="12" spans="1:39" x14ac:dyDescent="0.2">
      <c r="B12" s="2" t="s">
        <v>264</v>
      </c>
      <c r="E12" s="41">
        <v>2</v>
      </c>
      <c r="G12" s="2" t="s">
        <v>264</v>
      </c>
      <c r="L12" s="2" t="s">
        <v>264</v>
      </c>
      <c r="Q12" s="2" t="s">
        <v>264</v>
      </c>
    </row>
    <row r="13" spans="1:39" x14ac:dyDescent="0.2">
      <c r="B13" s="2" t="s">
        <v>156</v>
      </c>
      <c r="E13" s="41">
        <v>2</v>
      </c>
      <c r="G13" s="2" t="s">
        <v>265</v>
      </c>
      <c r="J13" s="42"/>
      <c r="O13" s="42"/>
      <c r="T13" s="42"/>
    </row>
    <row r="14" spans="1:39" x14ac:dyDescent="0.2">
      <c r="B14" s="2" t="s">
        <v>266</v>
      </c>
      <c r="E14" s="41">
        <v>2</v>
      </c>
      <c r="G14" s="2" t="s">
        <v>267</v>
      </c>
      <c r="J14" s="42"/>
      <c r="L14" s="2" t="s">
        <v>267</v>
      </c>
      <c r="O14" s="42"/>
      <c r="Q14" s="2" t="s">
        <v>267</v>
      </c>
      <c r="T14" s="42"/>
    </row>
    <row r="15" spans="1:39" x14ac:dyDescent="0.2">
      <c r="B15" s="2" t="s">
        <v>268</v>
      </c>
      <c r="E15" s="41">
        <v>2</v>
      </c>
      <c r="G15" s="2" t="s">
        <v>269</v>
      </c>
      <c r="J15" s="42"/>
      <c r="L15" s="2" t="s">
        <v>269</v>
      </c>
      <c r="O15" s="42"/>
      <c r="Q15" s="2" t="s">
        <v>269</v>
      </c>
      <c r="T15" s="42"/>
    </row>
    <row r="17" spans="1:22" x14ac:dyDescent="0.2">
      <c r="B17" s="8" t="s">
        <v>270</v>
      </c>
    </row>
    <row r="18" spans="1:22" x14ac:dyDescent="0.2">
      <c r="B18" s="2" t="s">
        <v>156</v>
      </c>
      <c r="E18" s="42">
        <f>CHOOSE(E13,J18,O18,T18)</f>
        <v>0.1</v>
      </c>
      <c r="G18" s="2" t="s">
        <v>156</v>
      </c>
      <c r="J18" s="42"/>
      <c r="L18" s="2" t="s">
        <v>156</v>
      </c>
      <c r="O18" s="42">
        <v>0.1</v>
      </c>
      <c r="Q18" s="2" t="s">
        <v>156</v>
      </c>
      <c r="T18" s="42"/>
    </row>
    <row r="19" spans="1:22" x14ac:dyDescent="0.2">
      <c r="B19" s="2" t="s">
        <v>266</v>
      </c>
      <c r="E19" s="42">
        <f>CHOOSE(E14,J19,O19,T19)</f>
        <v>0.03</v>
      </c>
      <c r="G19" s="2" t="s">
        <v>266</v>
      </c>
      <c r="J19" s="42"/>
      <c r="L19" s="2" t="s">
        <v>266</v>
      </c>
      <c r="O19" s="42">
        <v>0.03</v>
      </c>
      <c r="Q19" s="2" t="s">
        <v>266</v>
      </c>
      <c r="T19" s="42"/>
    </row>
    <row r="20" spans="1:22" x14ac:dyDescent="0.2">
      <c r="B20" s="2" t="s">
        <v>271</v>
      </c>
      <c r="E20" s="42">
        <f>CHOOSE(E15,J20,O20,T20)</f>
        <v>0.15</v>
      </c>
      <c r="G20" s="2" t="s">
        <v>271</v>
      </c>
      <c r="J20" s="42"/>
      <c r="L20" s="2" t="s">
        <v>271</v>
      </c>
      <c r="O20" s="42">
        <v>0.15</v>
      </c>
      <c r="Q20" s="2" t="s">
        <v>271</v>
      </c>
      <c r="T20" s="42"/>
    </row>
    <row r="24" spans="1:22" x14ac:dyDescent="0.2">
      <c r="A24" s="38" t="s">
        <v>2</v>
      </c>
      <c r="B24" s="25" t="s">
        <v>272</v>
      </c>
      <c r="C24" s="25"/>
      <c r="D24" s="25"/>
      <c r="E24" s="25"/>
      <c r="F24" s="43">
        <v>18</v>
      </c>
      <c r="G24" s="43">
        <v>19</v>
      </c>
      <c r="H24" s="43">
        <f>G24+1</f>
        <v>20</v>
      </c>
      <c r="I24" s="43">
        <f t="shared" ref="I24:V24" si="0">H24+1</f>
        <v>21</v>
      </c>
      <c r="J24" s="43">
        <f t="shared" si="0"/>
        <v>22</v>
      </c>
      <c r="K24" s="43">
        <f t="shared" si="0"/>
        <v>23</v>
      </c>
      <c r="L24" s="43">
        <f t="shared" si="0"/>
        <v>24</v>
      </c>
      <c r="M24" s="43">
        <f t="shared" si="0"/>
        <v>25</v>
      </c>
      <c r="N24" s="43">
        <f t="shared" si="0"/>
        <v>26</v>
      </c>
      <c r="O24" s="43">
        <f t="shared" si="0"/>
        <v>27</v>
      </c>
      <c r="P24" s="43">
        <f t="shared" si="0"/>
        <v>28</v>
      </c>
      <c r="Q24" s="43">
        <f t="shared" si="0"/>
        <v>29</v>
      </c>
      <c r="R24" s="43">
        <f t="shared" si="0"/>
        <v>30</v>
      </c>
      <c r="S24" s="43">
        <f t="shared" si="0"/>
        <v>31</v>
      </c>
      <c r="T24" s="43">
        <f t="shared" si="0"/>
        <v>32</v>
      </c>
      <c r="U24" s="43">
        <f t="shared" si="0"/>
        <v>33</v>
      </c>
      <c r="V24" s="43">
        <f t="shared" si="0"/>
        <v>34</v>
      </c>
    </row>
    <row r="25" spans="1:22" x14ac:dyDescent="0.2">
      <c r="B25" s="2" t="s">
        <v>263</v>
      </c>
      <c r="F25" s="4">
        <f>+Model!P12</f>
        <v>55838</v>
      </c>
      <c r="G25" s="4">
        <f>+Model!Q12</f>
        <v>70697</v>
      </c>
      <c r="H25" s="4">
        <f>+Model!R12</f>
        <v>85965</v>
      </c>
      <c r="I25" s="4">
        <f>+Model!S12</f>
        <v>117929</v>
      </c>
      <c r="J25" s="4">
        <f>+Model!T12</f>
        <v>116609</v>
      </c>
      <c r="K25" s="4">
        <f>+Model!U12</f>
        <v>134902</v>
      </c>
      <c r="L25" s="4">
        <f>+Model!V12</f>
        <v>164501</v>
      </c>
      <c r="M25" s="4">
        <f ca="1">L25*(1+M26)</f>
        <v>188160</v>
      </c>
      <c r="N25" s="4">
        <f t="shared" ref="N25:V25" ca="1" si="1">M25*(1+N26)</f>
        <v>213520</v>
      </c>
      <c r="O25" s="4">
        <f t="shared" ca="1" si="1"/>
        <v>239420.19387755101</v>
      </c>
      <c r="P25" s="4">
        <f t="shared" ca="1" si="1"/>
        <v>265557.91631885146</v>
      </c>
      <c r="Q25" s="4">
        <f t="shared" ca="1" si="1"/>
        <v>291649.99776267476</v>
      </c>
      <c r="R25" s="4">
        <f t="shared" ca="1" si="1"/>
        <v>317440.15322171937</v>
      </c>
      <c r="S25" s="4">
        <f t="shared" ca="1" si="1"/>
        <v>342703.81811800256</v>
      </c>
      <c r="T25" s="4">
        <f t="shared" ca="1" si="1"/>
        <v>367250.67804912943</v>
      </c>
      <c r="U25" s="4">
        <f t="shared" ca="1" si="1"/>
        <v>390925.24900334439</v>
      </c>
      <c r="V25" s="4">
        <f t="shared" ca="1" si="1"/>
        <v>413605.91180031589</v>
      </c>
    </row>
    <row r="26" spans="1:22" x14ac:dyDescent="0.2">
      <c r="B26" s="44" t="s">
        <v>273</v>
      </c>
      <c r="C26" s="45"/>
      <c r="G26" s="46">
        <f>G25/F25-1</f>
        <v>0.26610910132884413</v>
      </c>
      <c r="H26" s="46">
        <f>H25/G25-1</f>
        <v>0.21596390228722573</v>
      </c>
      <c r="I26" s="46">
        <f t="shared" ref="I26:L26" si="2">I25/H25-1</f>
        <v>0.37182574303495608</v>
      </c>
      <c r="J26" s="46">
        <f t="shared" si="2"/>
        <v>-1.1193175554782941E-2</v>
      </c>
      <c r="K26" s="46">
        <f t="shared" si="2"/>
        <v>0.15687468377226454</v>
      </c>
      <c r="L26" s="46">
        <f t="shared" si="2"/>
        <v>0.21941112807816054</v>
      </c>
      <c r="M26" s="46" cm="1">
        <f t="array" aca="1" ref="M26" ca="1">OFFSET(M26,$E$11,,)</f>
        <v>0.14382283390374528</v>
      </c>
      <c r="N26" s="46" cm="1">
        <f t="array" aca="1" ref="N26" ca="1">OFFSET(N26,$E$11,,)</f>
        <v>0.13477891156462585</v>
      </c>
      <c r="O26" s="46" cm="1">
        <f t="array" aca="1" ref="O26" ca="1">OFFSET(O26,$E$11,,)</f>
        <v>0.12130102040816326</v>
      </c>
      <c r="P26" s="46" cm="1">
        <f t="array" aca="1" ref="P26" ca="1">OFFSET(P26,$E$11,,)</f>
        <v>0.10917091836734694</v>
      </c>
      <c r="Q26" s="46" cm="1">
        <f t="array" aca="1" ref="Q26" ca="1">OFFSET(Q26,$E$11,,)</f>
        <v>9.8253826530612251E-2</v>
      </c>
      <c r="R26" s="46" cm="1">
        <f t="array" aca="1" ref="R26" ca="1">OFFSET(R26,$E$11,,)</f>
        <v>8.8428443877551027E-2</v>
      </c>
      <c r="S26" s="46" cm="1">
        <f t="array" aca="1" ref="S26" ca="1">OFFSET(S26,$E$11,,)</f>
        <v>7.9585599489795933E-2</v>
      </c>
      <c r="T26" s="46" cm="1">
        <f t="array" aca="1" ref="T26" ca="1">OFFSET(T26,$E$11,,)</f>
        <v>7.162703954081634E-2</v>
      </c>
      <c r="U26" s="46" cm="1">
        <f t="array" aca="1" ref="U26" ca="1">OFFSET(U26,$E$11,,)</f>
        <v>6.4464335586734714E-2</v>
      </c>
      <c r="V26" s="46" cm="1">
        <f t="array" aca="1" ref="V26" ca="1">OFFSET(V26,$E$11,,)</f>
        <v>5.8017902028061244E-2</v>
      </c>
    </row>
    <row r="27" spans="1:22" x14ac:dyDescent="0.2">
      <c r="B27" s="44" t="s">
        <v>257</v>
      </c>
      <c r="C27" s="45"/>
      <c r="I27" s="11"/>
      <c r="J27" s="11"/>
      <c r="K27" s="11"/>
      <c r="L27" s="11"/>
      <c r="M27" s="47"/>
      <c r="N27" s="47"/>
      <c r="O27" s="47"/>
      <c r="P27" s="47"/>
      <c r="Q27" s="47"/>
      <c r="R27" s="47"/>
      <c r="S27" s="47"/>
      <c r="T27" s="47"/>
      <c r="U27" s="47"/>
      <c r="V27" s="47"/>
    </row>
    <row r="28" spans="1:22" x14ac:dyDescent="0.2">
      <c r="B28" s="44" t="s">
        <v>274</v>
      </c>
      <c r="C28" s="45"/>
      <c r="I28" s="11"/>
      <c r="J28" s="11"/>
      <c r="K28" s="11"/>
      <c r="L28" s="11"/>
      <c r="M28" s="47">
        <f>+Model!W28</f>
        <v>0.14382283390374528</v>
      </c>
      <c r="N28" s="47">
        <f>+Model!X28</f>
        <v>0.13477891156462585</v>
      </c>
      <c r="O28" s="47">
        <f>+Model!Y28</f>
        <v>0.12130102040816326</v>
      </c>
      <c r="P28" s="47">
        <f>+Model!Z28</f>
        <v>0.10917091836734694</v>
      </c>
      <c r="Q28" s="47">
        <f>+Model!AA28</f>
        <v>9.8253826530612251E-2</v>
      </c>
      <c r="R28" s="47">
        <f>+Model!AB28</f>
        <v>8.8428443877551027E-2</v>
      </c>
      <c r="S28" s="47">
        <f>+Model!AC28</f>
        <v>7.9585599489795933E-2</v>
      </c>
      <c r="T28" s="47">
        <f>+Model!AD28</f>
        <v>7.162703954081634E-2</v>
      </c>
      <c r="U28" s="47">
        <f>+Model!AE28</f>
        <v>6.4464335586734714E-2</v>
      </c>
      <c r="V28" s="47">
        <f>+Model!AF28</f>
        <v>5.8017902028061244E-2</v>
      </c>
    </row>
    <row r="29" spans="1:22" x14ac:dyDescent="0.2">
      <c r="B29" s="44" t="s">
        <v>275</v>
      </c>
      <c r="C29" s="45"/>
      <c r="I29" s="11"/>
      <c r="J29" s="11"/>
      <c r="K29" s="11"/>
      <c r="L29" s="11"/>
      <c r="M29" s="47"/>
      <c r="N29" s="47"/>
      <c r="O29" s="47"/>
      <c r="P29" s="47"/>
      <c r="Q29" s="47"/>
      <c r="R29" s="47"/>
      <c r="S29" s="47"/>
      <c r="T29" s="47"/>
      <c r="U29" s="47"/>
      <c r="V29" s="47"/>
    </row>
    <row r="31" spans="1:22" x14ac:dyDescent="0.2">
      <c r="B31" s="2" t="s">
        <v>264</v>
      </c>
      <c r="F31" s="4">
        <f>+Model!P18</f>
        <v>24913</v>
      </c>
      <c r="G31" s="4">
        <f>+Model!Q18</f>
        <v>23986</v>
      </c>
      <c r="H31" s="4">
        <f>+Model!R18</f>
        <v>32671</v>
      </c>
      <c r="I31" s="4">
        <f>+Model!S18</f>
        <v>46753</v>
      </c>
      <c r="J31" s="4">
        <f>+Model!T18</f>
        <v>28944</v>
      </c>
      <c r="K31" s="4">
        <f>+Model!U18</f>
        <v>46751</v>
      </c>
      <c r="L31" s="4">
        <f>+Model!V18</f>
        <v>69380</v>
      </c>
      <c r="M31" s="4">
        <f ca="1">M32*M25</f>
        <v>79027.199999999997</v>
      </c>
      <c r="N31" s="4">
        <f t="shared" ref="N31:V31" ca="1" si="3">N32*N25</f>
        <v>90746</v>
      </c>
      <c r="O31" s="4">
        <f t="shared" ca="1" si="3"/>
        <v>102950.68336734694</v>
      </c>
      <c r="P31" s="4">
        <f t="shared" ca="1" si="3"/>
        <v>116845.48318029464</v>
      </c>
      <c r="Q31" s="4">
        <f t="shared" ca="1" si="3"/>
        <v>131242.49899320366</v>
      </c>
      <c r="R31" s="4">
        <f t="shared" ca="1" si="3"/>
        <v>142848.06894977373</v>
      </c>
      <c r="S31" s="4">
        <f t="shared" ca="1" si="3"/>
        <v>154216.71815310116</v>
      </c>
      <c r="T31" s="4">
        <f t="shared" ca="1" si="3"/>
        <v>165262.80512210826</v>
      </c>
      <c r="U31" s="4">
        <f t="shared" ca="1" si="3"/>
        <v>175916.36205150498</v>
      </c>
      <c r="V31" s="4">
        <f t="shared" ca="1" si="3"/>
        <v>186122.66031014215</v>
      </c>
    </row>
    <row r="32" spans="1:22" x14ac:dyDescent="0.2">
      <c r="B32" s="44" t="s">
        <v>276</v>
      </c>
      <c r="F32" s="46">
        <f>F31/F25</f>
        <v>0.44616569361366809</v>
      </c>
      <c r="G32" s="46">
        <f>G31/G25</f>
        <v>0.33927889443682191</v>
      </c>
      <c r="H32" s="46">
        <f t="shared" ref="H32:L32" si="4">H31/H25</f>
        <v>0.3800500203571221</v>
      </c>
      <c r="I32" s="46">
        <f t="shared" si="4"/>
        <v>0.39645040660058173</v>
      </c>
      <c r="J32" s="46">
        <f t="shared" si="4"/>
        <v>0.24821411726367604</v>
      </c>
      <c r="K32" s="46">
        <f t="shared" si="4"/>
        <v>0.34655527716416362</v>
      </c>
      <c r="L32" s="46">
        <f t="shared" si="4"/>
        <v>0.42176035404040096</v>
      </c>
      <c r="M32" s="46" cm="1">
        <f t="array" aca="1" ref="M32" ca="1">OFFSET(M32,$E$12,,)</f>
        <v>0.42</v>
      </c>
      <c r="N32" s="46" cm="1">
        <f t="array" aca="1" ref="N32" ca="1">OFFSET(N32,$E$12,,)</f>
        <v>0.42499999999999999</v>
      </c>
      <c r="O32" s="46" cm="1">
        <f t="array" aca="1" ref="O32" ca="1">OFFSET(O32,$E$12,,)</f>
        <v>0.43</v>
      </c>
      <c r="P32" s="46" cm="1">
        <f t="array" aca="1" ref="P32" ca="1">OFFSET(P32,$E$12,,)</f>
        <v>0.44</v>
      </c>
      <c r="Q32" s="46" cm="1">
        <f t="array" aca="1" ref="Q32" ca="1">OFFSET(Q32,$E$12,,)</f>
        <v>0.45</v>
      </c>
      <c r="R32" s="46" cm="1">
        <f t="array" aca="1" ref="R32" ca="1">OFFSET(R32,$E$12,,)</f>
        <v>0.45</v>
      </c>
      <c r="S32" s="46" cm="1">
        <f t="array" aca="1" ref="S32" ca="1">OFFSET(S32,$E$12,,)</f>
        <v>0.45</v>
      </c>
      <c r="T32" s="46" cm="1">
        <f t="array" aca="1" ref="T32" ca="1">OFFSET(T32,$E$12,,)</f>
        <v>0.45</v>
      </c>
      <c r="U32" s="46" cm="1">
        <f t="array" aca="1" ref="U32" ca="1">OFFSET(U32,$E$12,,)</f>
        <v>0.45</v>
      </c>
      <c r="V32" s="46" cm="1">
        <f t="array" aca="1" ref="V32" ca="1">OFFSET(V32,$E$12,,)</f>
        <v>0.45</v>
      </c>
    </row>
    <row r="33" spans="2:22" x14ac:dyDescent="0.2">
      <c r="B33" s="44" t="s">
        <v>257</v>
      </c>
      <c r="M33" s="47"/>
      <c r="N33" s="47"/>
      <c r="O33" s="47"/>
      <c r="P33" s="47"/>
      <c r="Q33" s="47"/>
      <c r="R33" s="47"/>
      <c r="S33" s="47"/>
      <c r="T33" s="47"/>
      <c r="U33" s="47"/>
      <c r="V33" s="47"/>
    </row>
    <row r="34" spans="2:22" x14ac:dyDescent="0.2">
      <c r="B34" s="44" t="s">
        <v>274</v>
      </c>
      <c r="M34" s="47">
        <v>0.42</v>
      </c>
      <c r="N34" s="47">
        <v>0.42499999999999999</v>
      </c>
      <c r="O34" s="47">
        <v>0.43</v>
      </c>
      <c r="P34" s="47">
        <v>0.44</v>
      </c>
      <c r="Q34" s="47">
        <v>0.45</v>
      </c>
      <c r="R34" s="47">
        <v>0.45</v>
      </c>
      <c r="S34" s="47">
        <v>0.45</v>
      </c>
      <c r="T34" s="47">
        <v>0.45</v>
      </c>
      <c r="U34" s="47">
        <v>0.45</v>
      </c>
      <c r="V34" s="47">
        <v>0.45</v>
      </c>
    </row>
    <row r="35" spans="2:22" x14ac:dyDescent="0.2">
      <c r="B35" s="44" t="s">
        <v>275</v>
      </c>
      <c r="M35" s="47"/>
      <c r="N35" s="47"/>
      <c r="O35" s="47"/>
      <c r="P35" s="47"/>
      <c r="Q35" s="47"/>
      <c r="R35" s="47"/>
      <c r="S35" s="47"/>
      <c r="T35" s="47"/>
      <c r="U35" s="47"/>
      <c r="V35" s="47"/>
    </row>
    <row r="37" spans="2:22" x14ac:dyDescent="0.2">
      <c r="B37" s="2" t="s">
        <v>277</v>
      </c>
      <c r="F37" s="4">
        <f>+Model!P21</f>
        <v>3250</v>
      </c>
      <c r="G37" s="4">
        <f>+Model!Q21</f>
        <v>6327</v>
      </c>
      <c r="H37" s="4">
        <f>+Model!R21</f>
        <v>4034</v>
      </c>
      <c r="I37" s="4">
        <f>+Model!S21</f>
        <v>7914</v>
      </c>
      <c r="J37" s="4">
        <f>+Model!T21</f>
        <v>5619</v>
      </c>
      <c r="K37" s="4">
        <f>+Model!U21</f>
        <v>8330</v>
      </c>
      <c r="L37" s="4">
        <f>+Model!V21</f>
        <v>8303</v>
      </c>
      <c r="M37" s="4">
        <f ca="1">M38*M31</f>
        <v>11854.08</v>
      </c>
      <c r="N37" s="4">
        <f t="shared" ref="N37:V37" ca="1" si="5">N38*N31</f>
        <v>13611.9</v>
      </c>
      <c r="O37" s="4">
        <f t="shared" ca="1" si="5"/>
        <v>15442.602505102041</v>
      </c>
      <c r="P37" s="4">
        <f t="shared" ca="1" si="5"/>
        <v>17526.822477044196</v>
      </c>
      <c r="Q37" s="4">
        <f t="shared" ca="1" si="5"/>
        <v>19686.374848980548</v>
      </c>
      <c r="R37" s="4">
        <f t="shared" ca="1" si="5"/>
        <v>21427.21034246606</v>
      </c>
      <c r="S37" s="4">
        <f t="shared" ca="1" si="5"/>
        <v>23132.507722965172</v>
      </c>
      <c r="T37" s="4">
        <f t="shared" ca="1" si="5"/>
        <v>24789.420768316239</v>
      </c>
      <c r="U37" s="4">
        <f t="shared" ca="1" si="5"/>
        <v>26387.454307725748</v>
      </c>
      <c r="V37" s="4">
        <f t="shared" ca="1" si="5"/>
        <v>27918.399046521321</v>
      </c>
    </row>
    <row r="38" spans="2:22" x14ac:dyDescent="0.2">
      <c r="B38" s="45" t="s">
        <v>278</v>
      </c>
      <c r="F38" s="46">
        <f t="shared" ref="F38:L38" si="6">F37/F31</f>
        <v>0.13045397984987758</v>
      </c>
      <c r="G38" s="46">
        <f t="shared" si="6"/>
        <v>0.26377887100808806</v>
      </c>
      <c r="H38" s="46">
        <f t="shared" si="6"/>
        <v>0.12347341679165008</v>
      </c>
      <c r="I38" s="46">
        <f t="shared" si="6"/>
        <v>0.16927256004962249</v>
      </c>
      <c r="J38" s="46">
        <f t="shared" si="6"/>
        <v>0.1941334991708126</v>
      </c>
      <c r="K38" s="46">
        <f t="shared" si="6"/>
        <v>0.1781780068875532</v>
      </c>
      <c r="L38" s="46">
        <f t="shared" si="6"/>
        <v>0.11967425771115595</v>
      </c>
      <c r="M38" s="46">
        <v>0.15</v>
      </c>
      <c r="N38" s="46">
        <v>0.15</v>
      </c>
      <c r="O38" s="46">
        <v>0.15</v>
      </c>
      <c r="P38" s="46">
        <v>0.15</v>
      </c>
      <c r="Q38" s="46">
        <v>0.15</v>
      </c>
      <c r="R38" s="46">
        <v>0.15</v>
      </c>
      <c r="S38" s="46">
        <v>0.15</v>
      </c>
      <c r="T38" s="46">
        <v>0.15</v>
      </c>
      <c r="U38" s="46">
        <v>0.15</v>
      </c>
      <c r="V38" s="46">
        <v>0.15</v>
      </c>
    </row>
    <row r="39" spans="2:22" x14ac:dyDescent="0.2">
      <c r="B39" s="45"/>
    </row>
    <row r="40" spans="2:22" x14ac:dyDescent="0.2">
      <c r="B40" s="48" t="s">
        <v>279</v>
      </c>
      <c r="C40" s="49"/>
      <c r="D40" s="49"/>
      <c r="E40" s="49"/>
      <c r="F40" s="50">
        <f t="shared" ref="F40:V40" si="7">F31-F37</f>
        <v>21663</v>
      </c>
      <c r="G40" s="50">
        <f t="shared" si="7"/>
        <v>17659</v>
      </c>
      <c r="H40" s="50">
        <f t="shared" si="7"/>
        <v>28637</v>
      </c>
      <c r="I40" s="50">
        <f t="shared" si="7"/>
        <v>38839</v>
      </c>
      <c r="J40" s="50">
        <f t="shared" si="7"/>
        <v>23325</v>
      </c>
      <c r="K40" s="50">
        <f t="shared" si="7"/>
        <v>38421</v>
      </c>
      <c r="L40" s="50">
        <f t="shared" si="7"/>
        <v>61077</v>
      </c>
      <c r="M40" s="50">
        <f t="shared" ca="1" si="7"/>
        <v>67173.119999999995</v>
      </c>
      <c r="N40" s="50">
        <f t="shared" ca="1" si="7"/>
        <v>77134.100000000006</v>
      </c>
      <c r="O40" s="50">
        <f t="shared" ca="1" si="7"/>
        <v>87508.080862244897</v>
      </c>
      <c r="P40" s="50">
        <f t="shared" ca="1" si="7"/>
        <v>99318.66070325044</v>
      </c>
      <c r="Q40" s="50">
        <f t="shared" ca="1" si="7"/>
        <v>111556.12414422311</v>
      </c>
      <c r="R40" s="50">
        <f t="shared" ca="1" si="7"/>
        <v>121420.85860730767</v>
      </c>
      <c r="S40" s="50">
        <f t="shared" ca="1" si="7"/>
        <v>131084.21043013598</v>
      </c>
      <c r="T40" s="50">
        <f t="shared" ca="1" si="7"/>
        <v>140473.384353792</v>
      </c>
      <c r="U40" s="50">
        <f t="shared" ca="1" si="7"/>
        <v>149528.90774377924</v>
      </c>
      <c r="V40" s="51">
        <f t="shared" ca="1" si="7"/>
        <v>158204.26126362084</v>
      </c>
    </row>
    <row r="42" spans="2:22" x14ac:dyDescent="0.2">
      <c r="B42" s="2" t="s">
        <v>280</v>
      </c>
      <c r="F42" s="4">
        <f>+Model!P59+Model!P60</f>
        <v>8467</v>
      </c>
      <c r="G42" s="4">
        <f>+Model!Q59+Model!Q60</f>
        <v>10577</v>
      </c>
      <c r="H42" s="4">
        <f>+Model!R59+Model!R60</f>
        <v>13398</v>
      </c>
      <c r="I42" s="4">
        <f>+Model!S59+Model!S60</f>
        <v>17131</v>
      </c>
      <c r="J42" s="4">
        <f>+Model!T59+Model!T60</f>
        <v>20678</v>
      </c>
      <c r="K42" s="4">
        <f>+Model!U59+Model!U60</f>
        <v>25205</v>
      </c>
      <c r="L42" s="4">
        <f>+Model!V59+Model!V60</f>
        <v>32188</v>
      </c>
      <c r="M42" s="4">
        <f ca="1">M43*M25</f>
        <v>35750.400000000001</v>
      </c>
      <c r="N42" s="4">
        <f t="shared" ref="N42:V42" ca="1" si="8">N43*N25</f>
        <v>40568.800000000003</v>
      </c>
      <c r="O42" s="4">
        <f t="shared" ca="1" si="8"/>
        <v>45489.836836734692</v>
      </c>
      <c r="P42" s="4">
        <f t="shared" ca="1" si="8"/>
        <v>50456.004100581777</v>
      </c>
      <c r="Q42" s="4">
        <f t="shared" ca="1" si="8"/>
        <v>55413.499574908201</v>
      </c>
      <c r="R42" s="4">
        <f t="shared" ca="1" si="8"/>
        <v>60313.629112126684</v>
      </c>
      <c r="S42" s="4">
        <f t="shared" ca="1" si="8"/>
        <v>65113.725442420488</v>
      </c>
      <c r="T42" s="4">
        <f t="shared" ca="1" si="8"/>
        <v>69777.628829334586</v>
      </c>
      <c r="U42" s="4">
        <f t="shared" ca="1" si="8"/>
        <v>74275.797310635433</v>
      </c>
      <c r="V42" s="4">
        <f t="shared" ca="1" si="8"/>
        <v>78585.123242060028</v>
      </c>
    </row>
    <row r="43" spans="2:22" x14ac:dyDescent="0.2">
      <c r="B43" s="44" t="s">
        <v>276</v>
      </c>
      <c r="C43" s="52"/>
      <c r="D43" s="52"/>
      <c r="E43" s="52"/>
      <c r="F43" s="53">
        <f>F42/F25</f>
        <v>0.15163508721659086</v>
      </c>
      <c r="G43" s="53">
        <f>G42/G25</f>
        <v>0.14961030878255088</v>
      </c>
      <c r="H43" s="53">
        <f t="shared" ref="H43:L43" si="9">H42/H25</f>
        <v>0.15585412667946258</v>
      </c>
      <c r="I43" s="53">
        <f t="shared" si="9"/>
        <v>0.1452653715371113</v>
      </c>
      <c r="J43" s="53">
        <f t="shared" si="9"/>
        <v>0.17732765052440205</v>
      </c>
      <c r="K43" s="53">
        <f t="shared" si="9"/>
        <v>0.18683933522112348</v>
      </c>
      <c r="L43" s="53">
        <f t="shared" si="9"/>
        <v>0.19567054303621254</v>
      </c>
      <c r="M43" s="54">
        <v>0.19</v>
      </c>
      <c r="N43" s="54">
        <v>0.19</v>
      </c>
      <c r="O43" s="54">
        <v>0.19</v>
      </c>
      <c r="P43" s="54">
        <v>0.19</v>
      </c>
      <c r="Q43" s="54">
        <v>0.19</v>
      </c>
      <c r="R43" s="54">
        <v>0.19</v>
      </c>
      <c r="S43" s="54">
        <v>0.19</v>
      </c>
      <c r="T43" s="54">
        <v>0.19</v>
      </c>
      <c r="U43" s="54">
        <v>0.19</v>
      </c>
      <c r="V43" s="54">
        <v>0.19</v>
      </c>
    </row>
    <row r="45" spans="2:22" x14ac:dyDescent="0.2">
      <c r="B45" s="2" t="s">
        <v>95</v>
      </c>
      <c r="F45" s="4">
        <f>+Model!P73</f>
        <v>-13915</v>
      </c>
      <c r="G45" s="4">
        <f>+Model!Q73</f>
        <v>-15102</v>
      </c>
      <c r="H45" s="4">
        <f>+Model!R73</f>
        <v>-15115</v>
      </c>
      <c r="I45" s="4">
        <f>+Model!S73</f>
        <v>-18567</v>
      </c>
      <c r="J45" s="4">
        <f>+Model!T73</f>
        <v>-31186</v>
      </c>
      <c r="K45" s="4">
        <f>+Model!U73</f>
        <v>-27045</v>
      </c>
      <c r="L45" s="4">
        <f>+Model!V73</f>
        <v>-37256</v>
      </c>
      <c r="M45" s="4">
        <f ca="1">M46*M25</f>
        <v>-43276.800000000003</v>
      </c>
      <c r="N45" s="4">
        <f t="shared" ref="N45:V45" ca="1" si="10">N46*N25</f>
        <v>-49109.599999999999</v>
      </c>
      <c r="O45" s="4">
        <f t="shared" ca="1" si="10"/>
        <v>-55066.644591836732</v>
      </c>
      <c r="P45" s="4">
        <f t="shared" ca="1" si="10"/>
        <v>-61078.320753335836</v>
      </c>
      <c r="Q45" s="4">
        <f t="shared" ca="1" si="10"/>
        <v>-67079.499485415203</v>
      </c>
      <c r="R45" s="4">
        <f t="shared" ca="1" si="10"/>
        <v>-73011.235240995462</v>
      </c>
      <c r="S45" s="4">
        <f t="shared" ca="1" si="10"/>
        <v>-78821.878167140589</v>
      </c>
      <c r="T45" s="4">
        <f t="shared" ca="1" si="10"/>
        <v>-84467.655951299777</v>
      </c>
      <c r="U45" s="4">
        <f t="shared" ca="1" si="10"/>
        <v>-89912.807270769219</v>
      </c>
      <c r="V45" s="4">
        <f t="shared" ca="1" si="10"/>
        <v>-95129.359714072663</v>
      </c>
    </row>
    <row r="46" spans="2:22" x14ac:dyDescent="0.2">
      <c r="B46" s="44" t="s">
        <v>276</v>
      </c>
      <c r="F46" s="53">
        <f>F45/F25</f>
        <v>-0.24920305168523227</v>
      </c>
      <c r="G46" s="53">
        <f>G45/G25</f>
        <v>-0.21361585357228738</v>
      </c>
      <c r="H46" s="53">
        <f t="shared" ref="H46:L46" si="11">H45/H25</f>
        <v>-0.17582737160472287</v>
      </c>
      <c r="I46" s="53">
        <f t="shared" si="11"/>
        <v>-0.15744218979216307</v>
      </c>
      <c r="J46" s="53">
        <f t="shared" si="11"/>
        <v>-0.26744076357742541</v>
      </c>
      <c r="K46" s="53">
        <f t="shared" si="11"/>
        <v>-0.20047886613986449</v>
      </c>
      <c r="L46" s="53">
        <f t="shared" si="11"/>
        <v>-0.22647886638986997</v>
      </c>
      <c r="M46" s="54">
        <v>-0.23</v>
      </c>
      <c r="N46" s="54">
        <v>-0.23</v>
      </c>
      <c r="O46" s="54">
        <v>-0.23</v>
      </c>
      <c r="P46" s="54">
        <v>-0.23</v>
      </c>
      <c r="Q46" s="54">
        <v>-0.23</v>
      </c>
      <c r="R46" s="54">
        <v>-0.23</v>
      </c>
      <c r="S46" s="54">
        <v>-0.23</v>
      </c>
      <c r="T46" s="54">
        <v>-0.23</v>
      </c>
      <c r="U46" s="54">
        <v>-0.23</v>
      </c>
      <c r="V46" s="54">
        <v>-0.23</v>
      </c>
    </row>
    <row r="48" spans="2:22" x14ac:dyDescent="0.2">
      <c r="B48" s="2" t="s">
        <v>92</v>
      </c>
      <c r="F48" s="4">
        <f>+Model!P71</f>
        <v>-1527</v>
      </c>
      <c r="G48" s="4">
        <f>+Model!Q71</f>
        <v>7250</v>
      </c>
      <c r="H48" s="4">
        <f>+Model!R71</f>
        <v>-2723</v>
      </c>
      <c r="I48" s="4">
        <f>+Model!S71</f>
        <v>700</v>
      </c>
      <c r="J48" s="4">
        <f>+Model!T71</f>
        <v>5683</v>
      </c>
      <c r="K48" s="4">
        <f>+Model!U71</f>
        <v>3836</v>
      </c>
      <c r="L48" s="4">
        <f>+Model!V71</f>
        <v>1048</v>
      </c>
      <c r="M48" s="4">
        <f ca="1">M49*M25</f>
        <v>1881.6000000000001</v>
      </c>
      <c r="N48" s="4">
        <f t="shared" ref="N48:V48" ca="1" si="12">N49*N25</f>
        <v>2135.1999999999998</v>
      </c>
      <c r="O48" s="4">
        <f t="shared" ca="1" si="12"/>
        <v>2394.2019387755099</v>
      </c>
      <c r="P48" s="4">
        <f t="shared" ca="1" si="12"/>
        <v>2655.5791631885145</v>
      </c>
      <c r="Q48" s="4">
        <f t="shared" ca="1" si="12"/>
        <v>2916.4999776267478</v>
      </c>
      <c r="R48" s="4">
        <f t="shared" ca="1" si="12"/>
        <v>3174.401532217194</v>
      </c>
      <c r="S48" s="4">
        <f t="shared" ca="1" si="12"/>
        <v>3427.0381811800257</v>
      </c>
      <c r="T48" s="4">
        <f t="shared" ca="1" si="12"/>
        <v>3672.5067804912942</v>
      </c>
      <c r="U48" s="4">
        <f t="shared" ca="1" si="12"/>
        <v>3909.2524900334438</v>
      </c>
      <c r="V48" s="4">
        <f t="shared" ca="1" si="12"/>
        <v>4136.0591180031588</v>
      </c>
    </row>
    <row r="49" spans="2:24" x14ac:dyDescent="0.2">
      <c r="B49" s="44" t="s">
        <v>276</v>
      </c>
      <c r="F49" s="53">
        <f>F48/F25</f>
        <v>-2.7346968014613705E-2</v>
      </c>
      <c r="G49" s="53">
        <f>G48/G25</f>
        <v>0.10255032038134575</v>
      </c>
      <c r="H49" s="53">
        <f t="shared" ref="H49:L49" si="13">H48/H25</f>
        <v>-3.167568196358983E-2</v>
      </c>
      <c r="I49" s="53">
        <f t="shared" si="13"/>
        <v>5.9357749154152076E-3</v>
      </c>
      <c r="J49" s="53">
        <f t="shared" si="13"/>
        <v>4.8735517841676027E-2</v>
      </c>
      <c r="K49" s="53">
        <f t="shared" si="13"/>
        <v>2.8435456850157893E-2</v>
      </c>
      <c r="L49" s="53">
        <f t="shared" si="13"/>
        <v>6.3707819405353161E-3</v>
      </c>
      <c r="M49" s="54">
        <v>0.01</v>
      </c>
      <c r="N49" s="54">
        <v>0.01</v>
      </c>
      <c r="O49" s="54">
        <v>0.01</v>
      </c>
      <c r="P49" s="54">
        <v>0.01</v>
      </c>
      <c r="Q49" s="54">
        <v>0.01</v>
      </c>
      <c r="R49" s="54">
        <v>0.01</v>
      </c>
      <c r="S49" s="54">
        <v>0.01</v>
      </c>
      <c r="T49" s="54">
        <v>0.01</v>
      </c>
      <c r="U49" s="54">
        <v>0.01</v>
      </c>
      <c r="V49" s="54">
        <v>0.01</v>
      </c>
    </row>
    <row r="51" spans="2:24" x14ac:dyDescent="0.2">
      <c r="B51" s="55" t="s">
        <v>281</v>
      </c>
      <c r="C51" s="56"/>
      <c r="D51" s="56"/>
      <c r="E51" s="56"/>
      <c r="F51" s="57">
        <f>F40+F42+F45+F48</f>
        <v>14688</v>
      </c>
      <c r="G51" s="57">
        <f>G40+G42+G45+G48</f>
        <v>20384</v>
      </c>
      <c r="H51" s="57">
        <f t="shared" ref="H51:U51" si="14">H40+H42+H45+H48</f>
        <v>24197</v>
      </c>
      <c r="I51" s="57">
        <f t="shared" si="14"/>
        <v>38103</v>
      </c>
      <c r="J51" s="57">
        <f t="shared" si="14"/>
        <v>18500</v>
      </c>
      <c r="K51" s="57">
        <f t="shared" si="14"/>
        <v>40417</v>
      </c>
      <c r="L51" s="57">
        <f t="shared" si="14"/>
        <v>57057</v>
      </c>
      <c r="M51" s="57">
        <f ca="1">M40+M42+M45+M48</f>
        <v>61528.319999999985</v>
      </c>
      <c r="N51" s="57">
        <f t="shared" ca="1" si="14"/>
        <v>70728.500000000015</v>
      </c>
      <c r="O51" s="57">
        <f t="shared" ca="1" si="14"/>
        <v>80325.475045918371</v>
      </c>
      <c r="P51" s="57">
        <f t="shared" ca="1" si="14"/>
        <v>91351.923213684888</v>
      </c>
      <c r="Q51" s="57">
        <f t="shared" ca="1" si="14"/>
        <v>102806.62421134286</v>
      </c>
      <c r="R51" s="57">
        <f t="shared" ca="1" si="14"/>
        <v>111897.6540106561</v>
      </c>
      <c r="S51" s="57">
        <f t="shared" ca="1" si="14"/>
        <v>120803.09588659591</v>
      </c>
      <c r="T51" s="57">
        <f t="shared" ca="1" si="14"/>
        <v>129455.8640123181</v>
      </c>
      <c r="U51" s="57">
        <f t="shared" ca="1" si="14"/>
        <v>137801.15027367894</v>
      </c>
      <c r="V51" s="58">
        <f ca="1">V40+V42+V45+V48</f>
        <v>145796.08390961136</v>
      </c>
    </row>
    <row r="52" spans="2:24" x14ac:dyDescent="0.2">
      <c r="B52" s="59" t="s">
        <v>282</v>
      </c>
      <c r="C52" s="60"/>
      <c r="D52" s="60"/>
      <c r="E52" s="60"/>
      <c r="F52" s="60"/>
      <c r="G52" s="61"/>
      <c r="H52" s="61"/>
      <c r="I52" s="61"/>
      <c r="J52" s="61"/>
      <c r="K52" s="61"/>
      <c r="L52" s="61"/>
      <c r="M52" s="61">
        <f ca="1">(M51/(1+$E$18)^M53)*M53</f>
        <v>19707.745062305698</v>
      </c>
      <c r="N52" s="61">
        <f ca="1">N51/(1+$E$18)^N53</f>
        <v>62304.466346258909</v>
      </c>
      <c r="O52" s="61">
        <f t="shared" ref="O52:U52" ca="1" si="15">O51/(1+$E$18)^O53</f>
        <v>64325.822839136847</v>
      </c>
      <c r="P52" s="61">
        <f t="shared" ca="1" si="15"/>
        <v>66505.422586825356</v>
      </c>
      <c r="Q52" s="61">
        <f t="shared" ca="1" si="15"/>
        <v>68040.54381992144</v>
      </c>
      <c r="R52" s="61">
        <f t="shared" ca="1" si="15"/>
        <v>67324.784754999491</v>
      </c>
      <c r="S52" s="61">
        <f t="shared" ca="1" si="15"/>
        <v>66075.334645679613</v>
      </c>
      <c r="T52" s="61">
        <f t="shared" ca="1" si="15"/>
        <v>64371.013866380315</v>
      </c>
      <c r="U52" s="61">
        <f t="shared" ca="1" si="15"/>
        <v>62291.498642110048</v>
      </c>
      <c r="V52" s="62">
        <f ca="1">V51/(1+$E$18)^V53</f>
        <v>59914.109734099155</v>
      </c>
    </row>
    <row r="53" spans="2:24" x14ac:dyDescent="0.2">
      <c r="B53" s="2" t="s">
        <v>283</v>
      </c>
      <c r="M53" s="14">
        <f ca="1">YEARFRAC(E4,E5)</f>
        <v>0.33055555555555555</v>
      </c>
      <c r="N53" s="14">
        <f ca="1">M53+1</f>
        <v>1.3305555555555555</v>
      </c>
      <c r="O53" s="14">
        <f ca="1">N53+1</f>
        <v>2.3305555555555557</v>
      </c>
      <c r="P53" s="14">
        <f t="shared" ref="P53:V53" ca="1" si="16">O53+1</f>
        <v>3.3305555555555557</v>
      </c>
      <c r="Q53" s="14">
        <f t="shared" ca="1" si="16"/>
        <v>4.3305555555555557</v>
      </c>
      <c r="R53" s="14">
        <f t="shared" ca="1" si="16"/>
        <v>5.3305555555555557</v>
      </c>
      <c r="S53" s="14">
        <f t="shared" ca="1" si="16"/>
        <v>6.3305555555555557</v>
      </c>
      <c r="T53" s="14">
        <f t="shared" ca="1" si="16"/>
        <v>7.3305555555555557</v>
      </c>
      <c r="U53" s="14">
        <f t="shared" ca="1" si="16"/>
        <v>8.3305555555555557</v>
      </c>
      <c r="V53" s="14">
        <f t="shared" ca="1" si="16"/>
        <v>9.3305555555555557</v>
      </c>
    </row>
    <row r="54" spans="2:24" x14ac:dyDescent="0.2">
      <c r="B54" s="2" t="s">
        <v>284</v>
      </c>
      <c r="N54" s="24"/>
      <c r="O54" s="24"/>
      <c r="P54" s="24"/>
      <c r="Q54" s="24"/>
      <c r="V54" s="4">
        <f ca="1">SUM(M52:V52)</f>
        <v>600860.7422977169</v>
      </c>
    </row>
    <row r="55" spans="2:24" x14ac:dyDescent="0.2">
      <c r="B55" s="2" t="s">
        <v>285</v>
      </c>
      <c r="N55" s="24"/>
      <c r="O55" s="24"/>
      <c r="P55" s="24"/>
      <c r="Q55" s="24"/>
      <c r="V55" s="4">
        <f ca="1">+(V40*(1+E19))*(1-(E19/E20))/(E18-E19)</f>
        <v>1862290.1611603366</v>
      </c>
      <c r="X55" s="20" t="s">
        <v>286</v>
      </c>
    </row>
    <row r="56" spans="2:24" x14ac:dyDescent="0.2">
      <c r="B56" s="31" t="s">
        <v>287</v>
      </c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63"/>
      <c r="O56" s="63"/>
      <c r="P56" s="63"/>
      <c r="Q56" s="63"/>
      <c r="R56" s="63"/>
      <c r="S56" s="63"/>
      <c r="T56" s="63"/>
      <c r="U56" s="63"/>
      <c r="V56" s="64">
        <f ca="1">V55/(1+E18)^V53</f>
        <v>765298.03874339897</v>
      </c>
    </row>
    <row r="57" spans="2:24" x14ac:dyDescent="0.2">
      <c r="B57" s="27" t="s">
        <v>288</v>
      </c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65"/>
      <c r="O57" s="65"/>
      <c r="P57" s="65"/>
      <c r="Q57" s="65"/>
      <c r="R57" s="65"/>
      <c r="S57" s="65"/>
      <c r="T57" s="65"/>
      <c r="U57" s="65"/>
      <c r="V57" s="66">
        <f ca="1">V54+V56</f>
        <v>1366158.781041116</v>
      </c>
    </row>
    <row r="58" spans="2:24" x14ac:dyDescent="0.2">
      <c r="B58" s="2" t="s">
        <v>289</v>
      </c>
      <c r="N58" s="24"/>
      <c r="O58" s="24"/>
      <c r="P58" s="24"/>
      <c r="Q58" s="24"/>
      <c r="V58" s="67">
        <f>+Main!I5</f>
        <v>47011</v>
      </c>
    </row>
    <row r="59" spans="2:24" x14ac:dyDescent="0.2">
      <c r="B59" s="31" t="s">
        <v>290</v>
      </c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63"/>
      <c r="O59" s="63"/>
      <c r="P59" s="63"/>
      <c r="Q59" s="63"/>
      <c r="R59" s="63"/>
      <c r="S59" s="63"/>
      <c r="T59" s="63"/>
      <c r="U59" s="63"/>
      <c r="V59" s="64">
        <f>+Main!I6</f>
        <v>28832</v>
      </c>
    </row>
    <row r="60" spans="2:24" x14ac:dyDescent="0.2">
      <c r="B60" s="2" t="s">
        <v>291</v>
      </c>
      <c r="N60" s="24"/>
      <c r="O60" s="24"/>
      <c r="P60" s="24"/>
      <c r="Q60" s="24"/>
      <c r="V60" s="67">
        <f ca="1">V57+V58-V59</f>
        <v>1384337.781041116</v>
      </c>
    </row>
    <row r="61" spans="2:24" x14ac:dyDescent="0.2">
      <c r="B61" s="31" t="s">
        <v>292</v>
      </c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63"/>
      <c r="O61" s="63"/>
      <c r="P61" s="63"/>
      <c r="Q61" s="63"/>
      <c r="R61" s="63"/>
      <c r="S61" s="63"/>
      <c r="T61" s="63"/>
      <c r="U61" s="63"/>
      <c r="V61" s="64">
        <f>+Main!I3</f>
        <v>2514.3272489999999</v>
      </c>
    </row>
    <row r="62" spans="2:24" x14ac:dyDescent="0.2">
      <c r="B62" s="2" t="s">
        <v>249</v>
      </c>
      <c r="V62" s="67">
        <f ca="1">V60/V61</f>
        <v>550.57979489014247</v>
      </c>
    </row>
    <row r="66" spans="1:22" x14ac:dyDescent="0.2">
      <c r="A66" s="38" t="s">
        <v>2</v>
      </c>
      <c r="B66" s="25" t="s">
        <v>293</v>
      </c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</row>
    <row r="68" spans="1:22" x14ac:dyDescent="0.2">
      <c r="B68" s="68"/>
      <c r="C68" s="69" t="s">
        <v>266</v>
      </c>
      <c r="D68" s="69"/>
      <c r="E68" s="69"/>
      <c r="F68" s="69"/>
      <c r="G68" s="69"/>
      <c r="H68" s="69"/>
      <c r="I68" s="69"/>
      <c r="J68" s="70"/>
      <c r="M68" s="68"/>
      <c r="N68" s="71" t="s">
        <v>294</v>
      </c>
      <c r="O68" s="71"/>
      <c r="P68" s="71"/>
      <c r="Q68" s="71"/>
      <c r="R68" s="71"/>
      <c r="S68" s="71"/>
      <c r="T68" s="71"/>
      <c r="U68" s="72"/>
    </row>
    <row r="69" spans="1:22" x14ac:dyDescent="0.2">
      <c r="B69" s="73" t="s">
        <v>156</v>
      </c>
      <c r="C69" s="74">
        <f ca="1">+J4</f>
        <v>550.57979489014247</v>
      </c>
      <c r="D69" s="75"/>
      <c r="E69" s="75"/>
      <c r="F69" s="75"/>
      <c r="G69" s="75"/>
      <c r="H69" s="75"/>
      <c r="I69" s="75"/>
      <c r="J69" s="75"/>
      <c r="M69" s="73" t="s">
        <v>156</v>
      </c>
      <c r="N69" s="74">
        <f ca="1">+J4</f>
        <v>550.57979489014247</v>
      </c>
      <c r="O69" s="75"/>
      <c r="P69" s="75"/>
      <c r="Q69" s="75"/>
      <c r="R69" s="75"/>
      <c r="S69" s="75"/>
      <c r="T69" s="75"/>
      <c r="U69" s="75"/>
    </row>
    <row r="70" spans="1:22" x14ac:dyDescent="0.2">
      <c r="B70" s="73"/>
      <c r="C70" s="76"/>
      <c r="D70" s="77"/>
      <c r="E70" s="77"/>
      <c r="F70" s="77"/>
      <c r="G70" s="78"/>
      <c r="H70" s="77"/>
      <c r="I70" s="77"/>
      <c r="J70" s="77"/>
      <c r="M70" s="73"/>
      <c r="N70" s="76"/>
      <c r="O70" s="77"/>
      <c r="P70" s="77"/>
      <c r="Q70" s="77"/>
      <c r="R70" s="78"/>
      <c r="S70" s="77"/>
      <c r="T70" s="77"/>
      <c r="U70" s="77"/>
    </row>
    <row r="71" spans="1:22" x14ac:dyDescent="0.2">
      <c r="B71" s="73"/>
      <c r="C71" s="76"/>
      <c r="D71" s="77"/>
      <c r="E71" s="77"/>
      <c r="F71" s="77"/>
      <c r="G71" s="78"/>
      <c r="H71" s="77"/>
      <c r="I71" s="77"/>
      <c r="J71" s="77"/>
      <c r="M71" s="73"/>
      <c r="N71" s="76"/>
      <c r="O71" s="77"/>
      <c r="P71" s="77"/>
      <c r="Q71" s="77"/>
      <c r="R71" s="78"/>
      <c r="S71" s="77"/>
      <c r="T71" s="77"/>
      <c r="U71" s="77"/>
    </row>
    <row r="72" spans="1:22" x14ac:dyDescent="0.2">
      <c r="B72" s="73"/>
      <c r="C72" s="76"/>
      <c r="D72" s="78"/>
      <c r="E72" s="78"/>
      <c r="F72" s="78"/>
      <c r="G72" s="78"/>
      <c r="H72" s="78"/>
      <c r="I72" s="78"/>
      <c r="J72" s="78"/>
      <c r="M72" s="73"/>
      <c r="N72" s="76"/>
      <c r="O72" s="78"/>
      <c r="P72" s="78"/>
      <c r="Q72" s="78"/>
      <c r="R72" s="78"/>
      <c r="S72" s="78"/>
      <c r="T72" s="78"/>
      <c r="U72" s="78"/>
    </row>
    <row r="73" spans="1:22" x14ac:dyDescent="0.2">
      <c r="B73" s="73"/>
      <c r="C73" s="76"/>
      <c r="D73" s="77"/>
      <c r="E73" s="77"/>
      <c r="F73" s="77"/>
      <c r="G73" s="78"/>
      <c r="H73" s="77"/>
      <c r="I73" s="77"/>
      <c r="J73" s="77"/>
      <c r="M73" s="73"/>
      <c r="N73" s="76"/>
      <c r="O73" s="77"/>
      <c r="P73" s="77"/>
      <c r="Q73" s="77"/>
      <c r="R73" s="78"/>
      <c r="S73" s="77"/>
      <c r="T73" s="77"/>
      <c r="U73" s="77"/>
    </row>
    <row r="74" spans="1:22" x14ac:dyDescent="0.2">
      <c r="B74" s="73"/>
      <c r="C74" s="76"/>
      <c r="D74" s="77"/>
      <c r="E74" s="77"/>
      <c r="F74" s="77"/>
      <c r="G74" s="78"/>
      <c r="H74" s="77"/>
      <c r="I74" s="77"/>
      <c r="J74" s="77"/>
      <c r="M74" s="73"/>
      <c r="N74" s="76"/>
      <c r="O74" s="77"/>
      <c r="P74" s="77"/>
      <c r="Q74" s="77"/>
      <c r="R74" s="78"/>
      <c r="S74" s="77"/>
      <c r="T74" s="77"/>
      <c r="U74" s="77"/>
    </row>
    <row r="75" spans="1:22" x14ac:dyDescent="0.2">
      <c r="B75" s="73"/>
      <c r="C75" s="76"/>
      <c r="D75" s="77"/>
      <c r="E75" s="77"/>
      <c r="F75" s="77"/>
      <c r="G75" s="78"/>
      <c r="H75" s="77"/>
      <c r="I75" s="77"/>
      <c r="J75" s="77"/>
      <c r="M75" s="73"/>
      <c r="N75" s="76"/>
      <c r="O75" s="77"/>
      <c r="P75" s="77"/>
      <c r="Q75" s="77"/>
      <c r="R75" s="78"/>
      <c r="S75" s="77"/>
      <c r="T75" s="77"/>
      <c r="U75" s="77"/>
    </row>
    <row r="76" spans="1:22" x14ac:dyDescent="0.2">
      <c r="B76" s="79"/>
      <c r="C76" s="76"/>
      <c r="D76" s="77"/>
      <c r="E76" s="77"/>
      <c r="F76" s="77"/>
      <c r="G76" s="78"/>
      <c r="H76" s="77"/>
      <c r="I76" s="77"/>
      <c r="J76" s="77"/>
      <c r="M76" s="79"/>
      <c r="N76" s="76"/>
      <c r="O76" s="77"/>
      <c r="P76" s="77"/>
      <c r="Q76" s="77"/>
      <c r="R76" s="78"/>
      <c r="S76" s="77"/>
      <c r="T76" s="77"/>
      <c r="U76" s="77"/>
    </row>
  </sheetData>
  <mergeCells count="4">
    <mergeCell ref="C68:J68"/>
    <mergeCell ref="N68:U68"/>
    <mergeCell ref="B69:B76"/>
    <mergeCell ref="M69:M76"/>
  </mergeCells>
  <conditionalFormatting sqref="D70:J76">
    <cfRule type="cellIs" dxfId="3" priority="3" operator="lessThan">
      <formula>$J$3</formula>
    </cfRule>
    <cfRule type="cellIs" dxfId="2" priority="4" operator="greaterThan">
      <formula>$J$3</formula>
    </cfRule>
  </conditionalFormatting>
  <conditionalFormatting sqref="O70:U76">
    <cfRule type="cellIs" dxfId="1" priority="1" operator="lessThan">
      <formula>$J$3</formula>
    </cfRule>
    <cfRule type="cellIs" dxfId="0" priority="2" operator="greaterThan">
      <formula>$J$3</formula>
    </cfRule>
  </conditionalFormatting>
  <dataValidations count="1">
    <dataValidation type="list" allowBlank="1" showInputMessage="1" showErrorMessage="1" sqref="E11:E15" xr:uid="{1B9ED51E-0982-40E1-9A0B-1A26D11C4C07}">
      <formula1>"1,2,3"</formula1>
    </dataValidation>
  </dataValidations>
  <hyperlinks>
    <hyperlink ref="A1" location="Main!A1" display="Main" xr:uid="{21AEC6B8-3F1F-425F-B61A-50CACC07884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Main</vt:lpstr>
      <vt:lpstr>Model</vt:lpstr>
      <vt:lpstr>KPIs</vt:lpstr>
      <vt:lpstr>Coc</vt:lpstr>
      <vt:lpstr>DCF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Settje</dc:creator>
  <cp:lastModifiedBy>Oscar Settje</cp:lastModifiedBy>
  <dcterms:created xsi:type="dcterms:W3CDTF">2024-09-27T08:32:50Z</dcterms:created>
  <dcterms:modified xsi:type="dcterms:W3CDTF">2025-09-02T16:50:01Z</dcterms:modified>
</cp:coreProperties>
</file>