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E0F1D4E-8313-4754-AC07-6303F114A96B}" xr6:coauthVersionLast="47" xr6:coauthVersionMax="47" xr10:uidLastSave="{00000000-0000-0000-0000-000000000000}"/>
  <bookViews>
    <workbookView xWindow="225" yWindow="1950" windowWidth="38175" windowHeight="15240" xr2:uid="{6C2A3639-4038-4296-A7AF-DA26E54C7C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2" l="1"/>
  <c r="Q17" i="2"/>
  <c r="Q20" i="2" s="1"/>
  <c r="P17" i="2"/>
  <c r="P20" i="2" s="1"/>
  <c r="O17" i="2"/>
  <c r="O20" i="2" s="1"/>
  <c r="N17" i="2"/>
  <c r="N20" i="2" s="1"/>
  <c r="M17" i="2"/>
  <c r="M20" i="2" s="1"/>
  <c r="L17" i="2"/>
  <c r="L31" i="2" s="1"/>
  <c r="R30" i="2"/>
  <c r="P30" i="2"/>
  <c r="O30" i="2"/>
  <c r="N30" i="2"/>
  <c r="M30" i="2"/>
  <c r="Q30" i="2"/>
  <c r="R33" i="2"/>
  <c r="R32" i="2"/>
  <c r="R31" i="2"/>
  <c r="J30" i="2"/>
  <c r="I30" i="2"/>
  <c r="H30" i="2"/>
  <c r="G30" i="2"/>
  <c r="I4" i="1"/>
  <c r="I7" i="1"/>
  <c r="I6" i="1"/>
  <c r="J17" i="2"/>
  <c r="J20" i="2" s="1"/>
  <c r="H17" i="2"/>
  <c r="H20" i="2" s="1"/>
  <c r="G17" i="2"/>
  <c r="G20" i="2" s="1"/>
  <c r="G23" i="2" s="1"/>
  <c r="G25" i="2" s="1"/>
  <c r="G27" i="2" s="1"/>
  <c r="F17" i="2"/>
  <c r="F20" i="2" s="1"/>
  <c r="E17" i="2"/>
  <c r="E20" i="2" s="1"/>
  <c r="E23" i="2" s="1"/>
  <c r="E25" i="2" s="1"/>
  <c r="E27" i="2" s="1"/>
  <c r="D17" i="2"/>
  <c r="D31" i="2" s="1"/>
  <c r="C17" i="2"/>
  <c r="C20" i="2" s="1"/>
  <c r="C23" i="2" s="1"/>
  <c r="C25" i="2" s="1"/>
  <c r="C27" i="2" s="1"/>
  <c r="I17" i="2"/>
  <c r="I20" i="2" s="1"/>
  <c r="I23" i="2" s="1"/>
  <c r="I25" i="2" s="1"/>
  <c r="I27" i="2" s="1"/>
  <c r="I32" i="2" l="1"/>
  <c r="I33" i="2"/>
  <c r="P31" i="2"/>
  <c r="C32" i="2"/>
  <c r="E32" i="2"/>
  <c r="Q31" i="2"/>
  <c r="C33" i="2"/>
  <c r="E33" i="2"/>
  <c r="D20" i="2"/>
  <c r="D23" i="2" s="1"/>
  <c r="D25" i="2" s="1"/>
  <c r="D27" i="2" s="1"/>
  <c r="C31" i="2"/>
  <c r="E31" i="2"/>
  <c r="I31" i="2"/>
  <c r="Q23" i="2"/>
  <c r="Q25" i="2" s="1"/>
  <c r="Q32" i="2"/>
  <c r="F32" i="2"/>
  <c r="F23" i="2"/>
  <c r="H23" i="2"/>
  <c r="H32" i="2"/>
  <c r="J32" i="2"/>
  <c r="J23" i="2"/>
  <c r="F31" i="2"/>
  <c r="H31" i="2"/>
  <c r="J31" i="2"/>
  <c r="G32" i="2"/>
  <c r="G33" i="2"/>
  <c r="L20" i="2"/>
  <c r="G31" i="2"/>
  <c r="M23" i="2"/>
  <c r="M32" i="2"/>
  <c r="M31" i="2"/>
  <c r="N23" i="2"/>
  <c r="N32" i="2"/>
  <c r="N31" i="2"/>
  <c r="O23" i="2"/>
  <c r="O32" i="2"/>
  <c r="O31" i="2"/>
  <c r="P23" i="2"/>
  <c r="P32" i="2"/>
  <c r="Q33" i="2" l="1"/>
  <c r="D33" i="2"/>
  <c r="D32" i="2"/>
  <c r="L32" i="2"/>
  <c r="L23" i="2"/>
  <c r="J33" i="2"/>
  <c r="J25" i="2"/>
  <c r="J27" i="2" s="1"/>
  <c r="H25" i="2"/>
  <c r="H27" i="2" s="1"/>
  <c r="H33" i="2"/>
  <c r="F33" i="2"/>
  <c r="F25" i="2"/>
  <c r="F27" i="2" s="1"/>
  <c r="M33" i="2"/>
  <c r="M25" i="2"/>
  <c r="N25" i="2"/>
  <c r="N33" i="2"/>
  <c r="O25" i="2"/>
  <c r="O33" i="2"/>
  <c r="P33" i="2"/>
  <c r="P25" i="2"/>
  <c r="L25" i="2" l="1"/>
  <c r="L33" i="2"/>
</calcChain>
</file>

<file path=xl/sharedStrings.xml><?xml version="1.0" encoding="utf-8"?>
<sst xmlns="http://schemas.openxmlformats.org/spreadsheetml/2006/main" count="65" uniqueCount="61">
  <si>
    <t>NOMD</t>
  </si>
  <si>
    <t>IR</t>
  </si>
  <si>
    <t>Nomad Food</t>
  </si>
  <si>
    <t>Price</t>
  </si>
  <si>
    <t>Shares</t>
  </si>
  <si>
    <t>MC</t>
  </si>
  <si>
    <t xml:space="preserve">Cash </t>
  </si>
  <si>
    <t>Debt</t>
  </si>
  <si>
    <t>EV</t>
  </si>
  <si>
    <t>numbers in mio EUR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</si>
  <si>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</si>
  <si>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</si>
  <si>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</si>
  <si>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</si>
  <si>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</si>
  <si>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</si>
  <si>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</si>
  <si>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</si>
  <si>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</si>
  <si>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</si>
  <si>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</si>
  <si>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</si>
  <si>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</si>
  <si>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</si>
  <si>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</si>
  <si>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</si>
  <si>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</si>
  <si>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</si>
  <si>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</si>
  <si>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Operating Expenses</t>
  </si>
  <si>
    <t>Exceptional items</t>
  </si>
  <si>
    <t>Operating Profit</t>
  </si>
  <si>
    <t>Finance Income</t>
  </si>
  <si>
    <t>Finance Cost</t>
  </si>
  <si>
    <t>Pretax Income</t>
  </si>
  <si>
    <t>Tax Expense</t>
  </si>
  <si>
    <t>Net Income</t>
  </si>
  <si>
    <t>EPS</t>
  </si>
  <si>
    <t>Notes</t>
  </si>
  <si>
    <t>Brands: Findus, Birds Eye, Iglo, Green Cuisine, ledo, Aunt Bessies etc.</t>
  </si>
  <si>
    <t>CEO: Stéfan Descheemaeker</t>
  </si>
  <si>
    <t>Products: Fish, Vegetables, Meals, Poultry, Ice Cream, Others</t>
  </si>
  <si>
    <t>Costumers: Supermarkets &amp; Wholesale</t>
  </si>
  <si>
    <t>Top 10 costumers accounted for 32% of revenue (Rewe, Tesco, Coop, Asda, Edeka, Sainsbury)</t>
  </si>
  <si>
    <t>Revenue Growth</t>
  </si>
  <si>
    <t xml:space="preserve">Gross Margin </t>
  </si>
  <si>
    <t xml:space="preserve">Operating Margin </t>
  </si>
  <si>
    <t>Tax Rate</t>
  </si>
  <si>
    <t>Employee Count: 7.894 (2023 Q4)</t>
  </si>
  <si>
    <t>UK</t>
  </si>
  <si>
    <t>Germany</t>
  </si>
  <si>
    <t xml:space="preserve">Italy </t>
  </si>
  <si>
    <t>France</t>
  </si>
  <si>
    <t>Sweden</t>
  </si>
  <si>
    <t>Croatia</t>
  </si>
  <si>
    <t>Austria</t>
  </si>
  <si>
    <t>Norway</t>
  </si>
  <si>
    <t>Serbia</t>
  </si>
  <si>
    <t>Spain</t>
  </si>
  <si>
    <t>Switzerland</t>
  </si>
  <si>
    <t>Rest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</si>
</sst>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0" xfId="0" applyFont="1"/>
    <xf numFmtId="164" fontId="4" fillId="0" borderId="0" xfId="0" applyNumberFormat="1" applyFont="1"/>
    <xf numFmtId="9" fontId="1" fillId="0" borderId="0" xfId="2" applyFont="1"/>
    <xf numFmtId="3" fontId="1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madfoods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32C-E08D-4A7D-99A8-A07C057FAC77}">
  <dimension ref="A1:J1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0" x14ac:dyDescent="0.2">
      <c r="A1" s="1" t="s">
        <v>2</v>
      </c>
    </row>
    <row r="2" spans="1:10" x14ac:dyDescent="0.2">
      <c r="A2" s="2" t="s">
        <v>9</v>
      </c>
      <c r="H2" s="2" t="s">
        <v>3</v>
      </c>
      <c r="I2" s="2">
        <v>15.7</v>
      </c>
    </row>
    <row r="3" spans="1:10" x14ac:dyDescent="0.2">
      <c r="H3" s="2" t="s">
        <v>4</v>
      </c>
      <c r="I3" s="3">
        <v>161.4</v>
      </c>
      <c r="J3" s="4" t="s">
        <v>17</v>
      </c>
    </row>
    <row r="4" spans="1:10" x14ac:dyDescent="0.2">
      <c r="B4" s="2" t="s">
        <v>0</v>
      </c>
      <c r="H4" s="2" t="s">
        <v>5</v>
      </c>
      <c r="I4" s="3">
        <f>+I2*I3</f>
        <v>2533.98</v>
      </c>
    </row>
    <row r="5" spans="1:10" x14ac:dyDescent="0.2">
      <c r="B5" s="5" t="s">
        <v>1</v>
      </c>
      <c r="H5" s="2" t="s">
        <v>6</v>
      </c>
      <c r="I5" s="3">
        <v>334.4</v>
      </c>
      <c r="J5" s="4" t="s">
        <v>17</v>
      </c>
    </row>
    <row r="6" spans="1:10" x14ac:dyDescent="0.2">
      <c r="H6" s="2" t="s">
        <v>7</v>
      </c>
      <c r="I6" s="3">
        <f>26.8+2104.6</f>
        <v>2131.4</v>
      </c>
      <c r="J6" s="4" t="s">
        <v>17</v>
      </c>
    </row>
    <row r="7" spans="1:10" x14ac:dyDescent="0.2">
      <c r="H7" s="2" t="s">
        <v>8</v>
      </c>
      <c r="I7" s="3">
        <f>+I4-I5+I6</f>
        <v>4330.9799999999996</v>
      </c>
    </row>
    <row r="9" spans="1:10" x14ac:dyDescent="0.2">
      <c r="H9" s="2" t="s">
        <v>40</v>
      </c>
    </row>
    <row r="10" spans="1:10" x14ac:dyDescent="0.2">
      <c r="H10" s="2" t="s">
        <v>48</v>
      </c>
    </row>
    <row r="13" spans="1:10" x14ac:dyDescent="0.2">
      <c r="B13" s="6" t="s">
        <v>38</v>
      </c>
    </row>
    <row r="14" spans="1:10" x14ac:dyDescent="0.2">
      <c r="B14" s="2" t="s">
        <v>39</v>
      </c>
    </row>
    <row r="15" spans="1:10" x14ac:dyDescent="0.2">
      <c r="B15" s="2" t="s">
        <v>41</v>
      </c>
    </row>
    <row r="16" spans="1:10" x14ac:dyDescent="0.2">
      <c r="B16" s="2" t="s">
        <v>42</v>
      </c>
    </row>
    <row r="17" spans="2:2" x14ac:dyDescent="0.2">
      <c r="B17" s="2" t="s">
        <v>43</v>
      </c>
    </row>
  </sheetData>
  <hyperlinks>
    <hyperlink ref="B5" r:id="rId1" xr:uid="{0495CF0B-4851-444E-B779-24BA6DC972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883C-6DE1-4D54-84A2-BAE32F13CEB3}">
  <dimension ref="A1:BF338"/>
  <sheetViews>
    <sheetView zoomScale="200" zoomScaleNormal="2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2.75" x14ac:dyDescent="0.2"/>
  <cols>
    <col min="1" max="1" width="5.42578125" style="2" bestFit="1" customWidth="1"/>
    <col min="2" max="2" width="23.42578125" style="2" customWidth="1"/>
    <col min="3" max="16384" width="9.140625" style="2"/>
  </cols>
  <sheetData>
    <row r="1" spans="1:58" x14ac:dyDescent="0.2">
      <c r="A1" s="5" t="s">
        <v>10</v>
      </c>
    </row>
    <row r="2" spans="1:58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/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</row>
    <row r="3" spans="1:58" x14ac:dyDescent="0.2">
      <c r="B3" s="2" t="s">
        <v>49</v>
      </c>
      <c r="C3" s="4"/>
      <c r="D3" s="4"/>
      <c r="E3" s="4"/>
      <c r="F3" s="4"/>
      <c r="G3" s="4"/>
      <c r="H3" s="4"/>
      <c r="I3" s="4"/>
      <c r="J3" s="4"/>
      <c r="K3" s="4"/>
      <c r="L3" s="3"/>
      <c r="M3" s="3"/>
      <c r="N3" s="3"/>
      <c r="O3" s="3">
        <v>758.3</v>
      </c>
      <c r="P3" s="3">
        <v>806.2</v>
      </c>
      <c r="Q3" s="3">
        <v>869.4</v>
      </c>
      <c r="R3" s="3"/>
    </row>
    <row r="4" spans="1:58" x14ac:dyDescent="0.2">
      <c r="B4" s="2" t="s">
        <v>50</v>
      </c>
      <c r="C4" s="4"/>
      <c r="D4" s="4"/>
      <c r="E4" s="4"/>
      <c r="F4" s="4"/>
      <c r="G4" s="4"/>
      <c r="H4" s="4"/>
      <c r="I4" s="4"/>
      <c r="J4" s="4"/>
      <c r="K4" s="4"/>
      <c r="L4" s="3"/>
      <c r="M4" s="3"/>
      <c r="N4" s="3"/>
      <c r="O4" s="3">
        <v>396.3</v>
      </c>
      <c r="P4" s="3">
        <v>385.4</v>
      </c>
      <c r="Q4" s="3">
        <v>397.2</v>
      </c>
      <c r="R4" s="3"/>
    </row>
    <row r="5" spans="1:58" x14ac:dyDescent="0.2">
      <c r="B5" s="2" t="s">
        <v>51</v>
      </c>
      <c r="C5" s="4"/>
      <c r="D5" s="4"/>
      <c r="E5" s="4"/>
      <c r="F5" s="4"/>
      <c r="G5" s="4"/>
      <c r="H5" s="4"/>
      <c r="I5" s="4"/>
      <c r="J5" s="4"/>
      <c r="K5" s="4"/>
      <c r="L5" s="3"/>
      <c r="M5" s="3"/>
      <c r="N5" s="3"/>
      <c r="O5" s="3">
        <v>417.9</v>
      </c>
      <c r="P5" s="3">
        <v>408.5</v>
      </c>
      <c r="Q5" s="3">
        <v>377.8</v>
      </c>
      <c r="R5" s="3"/>
    </row>
    <row r="6" spans="1:58" x14ac:dyDescent="0.2">
      <c r="B6" s="2" t="s">
        <v>52</v>
      </c>
      <c r="C6" s="4"/>
      <c r="D6" s="4"/>
      <c r="E6" s="4"/>
      <c r="F6" s="4"/>
      <c r="G6" s="4"/>
      <c r="H6" s="4"/>
      <c r="I6" s="4"/>
      <c r="J6" s="4"/>
      <c r="K6" s="4"/>
      <c r="L6" s="3"/>
      <c r="M6" s="3"/>
      <c r="N6" s="3"/>
      <c r="O6" s="3">
        <v>188.6</v>
      </c>
      <c r="P6" s="3">
        <v>192.4</v>
      </c>
      <c r="Q6" s="3">
        <v>209.3</v>
      </c>
      <c r="R6" s="3"/>
    </row>
    <row r="7" spans="1:58" x14ac:dyDescent="0.2">
      <c r="B7" s="2" t="s">
        <v>53</v>
      </c>
      <c r="C7" s="4"/>
      <c r="D7" s="4"/>
      <c r="E7" s="4"/>
      <c r="F7" s="4"/>
      <c r="G7" s="4"/>
      <c r="H7" s="4"/>
      <c r="I7" s="4"/>
      <c r="J7" s="4"/>
      <c r="K7" s="4"/>
      <c r="L7" s="3"/>
      <c r="M7" s="3"/>
      <c r="N7" s="3"/>
      <c r="O7" s="3">
        <v>148.1</v>
      </c>
      <c r="P7" s="3">
        <v>149.4</v>
      </c>
      <c r="Q7" s="3">
        <v>138.1</v>
      </c>
      <c r="R7" s="3"/>
    </row>
    <row r="8" spans="1:58" x14ac:dyDescent="0.2">
      <c r="B8" s="2" t="s">
        <v>54</v>
      </c>
      <c r="C8" s="4"/>
      <c r="D8" s="4"/>
      <c r="E8" s="4"/>
      <c r="F8" s="4"/>
      <c r="G8" s="4"/>
      <c r="H8" s="4"/>
      <c r="I8" s="4"/>
      <c r="J8" s="4"/>
      <c r="K8" s="4"/>
      <c r="L8" s="3"/>
      <c r="M8" s="3"/>
      <c r="N8" s="3"/>
      <c r="O8" s="3">
        <v>16.100000000000001</v>
      </c>
      <c r="P8" s="3">
        <v>122.7</v>
      </c>
      <c r="Q8" s="3">
        <v>136.30000000000001</v>
      </c>
      <c r="R8" s="3"/>
    </row>
    <row r="9" spans="1:58" x14ac:dyDescent="0.2">
      <c r="B9" s="2" t="s">
        <v>55</v>
      </c>
      <c r="C9" s="4"/>
      <c r="D9" s="4"/>
      <c r="E9" s="4"/>
      <c r="F9" s="4"/>
      <c r="G9" s="4"/>
      <c r="H9" s="4"/>
      <c r="I9" s="4"/>
      <c r="J9" s="4"/>
      <c r="K9" s="4"/>
      <c r="L9" s="3"/>
      <c r="M9" s="3"/>
      <c r="N9" s="3"/>
      <c r="O9" s="3">
        <v>129.30000000000001</v>
      </c>
      <c r="P9" s="3">
        <v>122</v>
      </c>
      <c r="Q9" s="3">
        <v>126.9</v>
      </c>
      <c r="R9" s="3"/>
    </row>
    <row r="10" spans="1:58" x14ac:dyDescent="0.2">
      <c r="B10" s="2" t="s">
        <v>56</v>
      </c>
      <c r="C10" s="4"/>
      <c r="D10" s="4"/>
      <c r="E10" s="4"/>
      <c r="F10" s="4"/>
      <c r="G10" s="4"/>
      <c r="H10" s="4"/>
      <c r="I10" s="4"/>
      <c r="J10" s="4"/>
      <c r="K10" s="4"/>
      <c r="L10" s="3"/>
      <c r="M10" s="3"/>
      <c r="N10" s="3"/>
      <c r="O10" s="3">
        <v>121.7</v>
      </c>
      <c r="P10" s="3">
        <v>126.6</v>
      </c>
      <c r="Q10" s="3">
        <v>124.2</v>
      </c>
      <c r="R10" s="3"/>
    </row>
    <row r="11" spans="1:58" x14ac:dyDescent="0.2">
      <c r="B11" s="2" t="s">
        <v>57</v>
      </c>
      <c r="C11" s="4"/>
      <c r="D11" s="4"/>
      <c r="E11" s="4"/>
      <c r="F11" s="4"/>
      <c r="G11" s="4"/>
      <c r="H11" s="4"/>
      <c r="I11" s="4"/>
      <c r="J11" s="4"/>
      <c r="K11" s="4"/>
      <c r="L11" s="3"/>
      <c r="M11" s="3"/>
      <c r="N11" s="3"/>
      <c r="O11" s="3">
        <v>13.6</v>
      </c>
      <c r="P11" s="3">
        <v>108.2</v>
      </c>
      <c r="Q11" s="3">
        <v>117.5</v>
      </c>
      <c r="R11" s="3"/>
    </row>
    <row r="12" spans="1:58" x14ac:dyDescent="0.2">
      <c r="B12" s="2" t="s">
        <v>58</v>
      </c>
      <c r="C12" s="4"/>
      <c r="D12" s="4"/>
      <c r="E12" s="4"/>
      <c r="F12" s="4"/>
      <c r="G12" s="4"/>
      <c r="H12" s="4"/>
      <c r="I12" s="4"/>
      <c r="J12" s="4"/>
      <c r="K12" s="4"/>
      <c r="L12" s="3"/>
      <c r="M12" s="3"/>
      <c r="N12" s="3"/>
      <c r="O12" s="3">
        <v>75.099999999999994</v>
      </c>
      <c r="P12" s="3">
        <v>78.599999999999994</v>
      </c>
      <c r="Q12" s="3">
        <v>82.7</v>
      </c>
      <c r="R12" s="3"/>
    </row>
    <row r="13" spans="1:58" x14ac:dyDescent="0.2">
      <c r="B13" s="2" t="s">
        <v>59</v>
      </c>
      <c r="C13" s="4"/>
      <c r="D13" s="4"/>
      <c r="E13" s="4"/>
      <c r="F13" s="4"/>
      <c r="G13" s="4"/>
      <c r="H13" s="4"/>
      <c r="I13" s="4"/>
      <c r="J13" s="4"/>
      <c r="K13" s="4"/>
      <c r="L13" s="3"/>
      <c r="M13" s="3"/>
      <c r="N13" s="3"/>
      <c r="O13" s="3">
        <v>74.400000000000006</v>
      </c>
      <c r="P13" s="3">
        <v>80.099999999999994</v>
      </c>
      <c r="Q13" s="3">
        <v>80.400000000000006</v>
      </c>
      <c r="R13" s="3"/>
    </row>
    <row r="14" spans="1:58" x14ac:dyDescent="0.2">
      <c r="B14" s="2" t="s">
        <v>60</v>
      </c>
      <c r="C14" s="4"/>
      <c r="D14" s="4"/>
      <c r="E14" s="4"/>
      <c r="F14" s="4"/>
      <c r="G14" s="4"/>
      <c r="H14" s="4"/>
      <c r="I14" s="4"/>
      <c r="J14" s="4"/>
      <c r="K14" s="4"/>
      <c r="L14" s="3"/>
      <c r="M14" s="3"/>
      <c r="N14" s="3"/>
      <c r="O14" s="3">
        <v>267.2</v>
      </c>
      <c r="P14" s="3">
        <v>359.6</v>
      </c>
      <c r="Q14" s="3">
        <v>384.7</v>
      </c>
      <c r="R14" s="3"/>
    </row>
    <row r="15" spans="1:58" x14ac:dyDescent="0.2">
      <c r="B15" s="1" t="s">
        <v>26</v>
      </c>
      <c r="C15" s="7">
        <v>775.1</v>
      </c>
      <c r="D15" s="7">
        <v>745.1</v>
      </c>
      <c r="E15" s="7">
        <v>763.5</v>
      </c>
      <c r="F15" s="7"/>
      <c r="G15" s="7">
        <v>783.7</v>
      </c>
      <c r="H15" s="7">
        <v>753.1</v>
      </c>
      <c r="I15" s="7">
        <v>769.6</v>
      </c>
      <c r="J15" s="7"/>
      <c r="K15" s="7"/>
      <c r="L15" s="7"/>
      <c r="M15" s="7">
        <v>2324.3000000000002</v>
      </c>
      <c r="N15" s="7">
        <v>2515.9</v>
      </c>
      <c r="O15" s="7">
        <v>2606.6</v>
      </c>
      <c r="P15" s="7">
        <v>2939.7</v>
      </c>
      <c r="Q15" s="7">
        <v>3044.5</v>
      </c>
      <c r="R15" s="7"/>
      <c r="S15" s="7"/>
      <c r="T15" s="7"/>
      <c r="U15" s="7"/>
      <c r="V15" s="7"/>
      <c r="W15" s="7"/>
      <c r="X15" s="7"/>
      <c r="Y15" s="7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x14ac:dyDescent="0.2">
      <c r="B16" s="2" t="s">
        <v>27</v>
      </c>
      <c r="C16" s="3">
        <v>550.9</v>
      </c>
      <c r="D16" s="3">
        <v>535</v>
      </c>
      <c r="E16" s="3">
        <v>546.79999999999995</v>
      </c>
      <c r="F16" s="3"/>
      <c r="G16" s="3">
        <v>572.79999999999995</v>
      </c>
      <c r="H16" s="3">
        <v>520.29999999999995</v>
      </c>
      <c r="I16" s="3">
        <v>521.4</v>
      </c>
      <c r="J16" s="3"/>
      <c r="K16" s="3"/>
      <c r="L16" s="3"/>
      <c r="M16" s="3">
        <v>1626.4</v>
      </c>
      <c r="N16" s="3">
        <v>1753.4</v>
      </c>
      <c r="O16" s="3">
        <v>1862.3</v>
      </c>
      <c r="P16" s="3">
        <v>2124.4</v>
      </c>
      <c r="Q16" s="3">
        <v>2185.8000000000002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2:58" x14ac:dyDescent="0.2">
      <c r="B17" s="2" t="s">
        <v>28</v>
      </c>
      <c r="C17" s="3">
        <f t="shared" ref="C17:H17" si="0">+C15-C16</f>
        <v>224.20000000000005</v>
      </c>
      <c r="D17" s="3">
        <f t="shared" si="0"/>
        <v>210.10000000000002</v>
      </c>
      <c r="E17" s="3">
        <f t="shared" si="0"/>
        <v>216.70000000000005</v>
      </c>
      <c r="F17" s="3">
        <f t="shared" si="0"/>
        <v>0</v>
      </c>
      <c r="G17" s="3">
        <f t="shared" si="0"/>
        <v>210.90000000000009</v>
      </c>
      <c r="H17" s="3">
        <f t="shared" si="0"/>
        <v>232.80000000000007</v>
      </c>
      <c r="I17" s="3">
        <f>+I15-I16</f>
        <v>248.20000000000005</v>
      </c>
      <c r="J17" s="3">
        <f t="shared" ref="J17" si="1">+J15-J16</f>
        <v>0</v>
      </c>
      <c r="K17" s="3"/>
      <c r="L17" s="3">
        <f t="shared" ref="L17" si="2">+L15-L16</f>
        <v>0</v>
      </c>
      <c r="M17" s="3">
        <f t="shared" ref="M17" si="3">+M15-M16</f>
        <v>697.90000000000009</v>
      </c>
      <c r="N17" s="3">
        <f t="shared" ref="N17" si="4">+N15-N16</f>
        <v>762.5</v>
      </c>
      <c r="O17" s="3">
        <f t="shared" ref="O17" si="5">+O15-O16</f>
        <v>744.3</v>
      </c>
      <c r="P17" s="3">
        <f t="shared" ref="P17" si="6">+P15-P16</f>
        <v>815.29999999999973</v>
      </c>
      <c r="Q17" s="3">
        <f t="shared" ref="Q17" si="7">+Q15-Q16</f>
        <v>858.69999999999982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2:58" x14ac:dyDescent="0.2">
      <c r="B18" s="2" t="s">
        <v>29</v>
      </c>
      <c r="C18" s="3">
        <v>114.5</v>
      </c>
      <c r="D18" s="3">
        <v>103.9</v>
      </c>
      <c r="E18" s="3">
        <v>104.8</v>
      </c>
      <c r="F18" s="3"/>
      <c r="G18" s="3">
        <v>115.4</v>
      </c>
      <c r="H18" s="3">
        <v>119.3</v>
      </c>
      <c r="I18" s="3">
        <v>111.5</v>
      </c>
      <c r="J18" s="3"/>
      <c r="K18" s="3"/>
      <c r="L18" s="3"/>
      <c r="M18" s="3">
        <v>359.9</v>
      </c>
      <c r="N18" s="3">
        <v>382.7</v>
      </c>
      <c r="O18" s="3">
        <v>356.3</v>
      </c>
      <c r="P18" s="3">
        <v>391.2</v>
      </c>
      <c r="Q18" s="3">
        <v>445.8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2:58" x14ac:dyDescent="0.2">
      <c r="B19" s="2" t="s">
        <v>30</v>
      </c>
      <c r="C19" s="3">
        <v>30.1</v>
      </c>
      <c r="D19" s="3">
        <v>10.5</v>
      </c>
      <c r="E19" s="3">
        <v>13.5</v>
      </c>
      <c r="F19" s="3"/>
      <c r="G19" s="3">
        <v>23.5</v>
      </c>
      <c r="H19" s="3">
        <v>12.4</v>
      </c>
      <c r="I19" s="3">
        <v>14.3</v>
      </c>
      <c r="J19" s="3"/>
      <c r="K19" s="3"/>
      <c r="L19" s="3"/>
      <c r="M19" s="3">
        <v>54.5</v>
      </c>
      <c r="N19" s="3">
        <v>20.6</v>
      </c>
      <c r="O19" s="3">
        <v>45.3</v>
      </c>
      <c r="P19" s="3">
        <v>48.7</v>
      </c>
      <c r="Q19" s="3">
        <v>72.5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2:58" x14ac:dyDescent="0.2">
      <c r="B20" s="2" t="s">
        <v>31</v>
      </c>
      <c r="C20" s="3">
        <f t="shared" ref="C20:H20" si="8">+C17-SUM(C18:C19)</f>
        <v>79.600000000000051</v>
      </c>
      <c r="D20" s="3">
        <f t="shared" si="8"/>
        <v>95.700000000000017</v>
      </c>
      <c r="E20" s="3">
        <f t="shared" si="8"/>
        <v>98.400000000000048</v>
      </c>
      <c r="F20" s="3">
        <f t="shared" si="8"/>
        <v>0</v>
      </c>
      <c r="G20" s="3">
        <f t="shared" si="8"/>
        <v>72.000000000000085</v>
      </c>
      <c r="H20" s="3">
        <f t="shared" si="8"/>
        <v>101.10000000000008</v>
      </c>
      <c r="I20" s="3">
        <f>+I17-SUM(I18:I19)</f>
        <v>122.40000000000005</v>
      </c>
      <c r="J20" s="3">
        <f t="shared" ref="J20" si="9">+J17-SUM(J18:J19)</f>
        <v>0</v>
      </c>
      <c r="K20" s="3"/>
      <c r="L20" s="3">
        <f t="shared" ref="L20" si="10">+L17-SUM(L18:L19)</f>
        <v>0</v>
      </c>
      <c r="M20" s="3">
        <f t="shared" ref="M20" si="11">+M17-SUM(M18:M19)</f>
        <v>283.50000000000011</v>
      </c>
      <c r="N20" s="3">
        <f t="shared" ref="N20" si="12">+N17-SUM(N18:N19)</f>
        <v>359.2</v>
      </c>
      <c r="O20" s="3">
        <f t="shared" ref="O20" si="13">+O17-SUM(O18:O19)</f>
        <v>342.69999999999993</v>
      </c>
      <c r="P20" s="3">
        <f t="shared" ref="P20" si="14">+P17-SUM(P18:P19)</f>
        <v>375.39999999999975</v>
      </c>
      <c r="Q20" s="3">
        <f t="shared" ref="Q20" si="15">+Q17-SUM(Q18:Q19)</f>
        <v>340.39999999999986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2:58" x14ac:dyDescent="0.2">
      <c r="B21" s="2" t="s">
        <v>32</v>
      </c>
      <c r="C21" s="3">
        <v>1.1000000000000001</v>
      </c>
      <c r="D21" s="3">
        <v>1.9</v>
      </c>
      <c r="E21" s="3">
        <v>24.4</v>
      </c>
      <c r="F21" s="3"/>
      <c r="G21" s="3">
        <v>5.9</v>
      </c>
      <c r="H21" s="3">
        <v>18</v>
      </c>
      <c r="I21" s="3">
        <v>1.8</v>
      </c>
      <c r="J21" s="3"/>
      <c r="K21" s="3"/>
      <c r="L21" s="3"/>
      <c r="M21" s="3">
        <v>0</v>
      </c>
      <c r="N21" s="3">
        <v>0</v>
      </c>
      <c r="O21" s="3">
        <v>0.1</v>
      </c>
      <c r="P21" s="3">
        <v>12.1</v>
      </c>
      <c r="Q21" s="3">
        <v>22.8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2:58" x14ac:dyDescent="0.2">
      <c r="B22" s="2" t="s">
        <v>33</v>
      </c>
      <c r="C22" s="3">
        <v>30.1</v>
      </c>
      <c r="D22" s="3">
        <v>37.200000000000003</v>
      </c>
      <c r="E22" s="3">
        <v>26.4</v>
      </c>
      <c r="F22" s="3"/>
      <c r="G22" s="3">
        <v>36</v>
      </c>
      <c r="H22" s="3">
        <v>31.4</v>
      </c>
      <c r="I22" s="3">
        <v>37.200000000000003</v>
      </c>
      <c r="J22" s="3"/>
      <c r="K22" s="3"/>
      <c r="L22" s="3"/>
      <c r="M22" s="3">
        <v>73.2</v>
      </c>
      <c r="N22" s="3">
        <v>63.7</v>
      </c>
      <c r="O22" s="3">
        <v>106.1</v>
      </c>
      <c r="P22" s="3">
        <v>66.5</v>
      </c>
      <c r="Q22" s="3">
        <v>109.6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2:58" x14ac:dyDescent="0.2">
      <c r="B23" s="2" t="s">
        <v>34</v>
      </c>
      <c r="C23" s="3">
        <f t="shared" ref="C23:H23" si="16">+C20+C21-C22</f>
        <v>50.600000000000044</v>
      </c>
      <c r="D23" s="3">
        <f t="shared" si="16"/>
        <v>60.40000000000002</v>
      </c>
      <c r="E23" s="3">
        <f t="shared" si="16"/>
        <v>96.400000000000034</v>
      </c>
      <c r="F23" s="3">
        <f t="shared" si="16"/>
        <v>0</v>
      </c>
      <c r="G23" s="3">
        <f t="shared" si="16"/>
        <v>41.900000000000091</v>
      </c>
      <c r="H23" s="3">
        <f t="shared" si="16"/>
        <v>87.700000000000074</v>
      </c>
      <c r="I23" s="3">
        <f>+I20+I21-I22</f>
        <v>87.000000000000043</v>
      </c>
      <c r="J23" s="3">
        <f t="shared" ref="J23" si="17">+J20+J21-J22</f>
        <v>0</v>
      </c>
      <c r="K23" s="3"/>
      <c r="L23" s="3">
        <f t="shared" ref="L23" si="18">+L20+L21-L22</f>
        <v>0</v>
      </c>
      <c r="M23" s="3">
        <f t="shared" ref="M23" si="19">+M20+M21-M22</f>
        <v>210.30000000000013</v>
      </c>
      <c r="N23" s="3">
        <f t="shared" ref="N23" si="20">+N20+N21-N22</f>
        <v>295.5</v>
      </c>
      <c r="O23" s="3">
        <f t="shared" ref="O23" si="21">+O20+O21-O22</f>
        <v>236.69999999999996</v>
      </c>
      <c r="P23" s="3">
        <f t="shared" ref="P23" si="22">+P20+P21-P22</f>
        <v>320.99999999999977</v>
      </c>
      <c r="Q23" s="3">
        <f t="shared" ref="Q23" si="23">+Q20+Q21-Q22</f>
        <v>253.59999999999988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2:58" x14ac:dyDescent="0.2">
      <c r="B24" s="2" t="s">
        <v>35</v>
      </c>
      <c r="C24" s="3">
        <v>9.4</v>
      </c>
      <c r="D24" s="3">
        <v>11.2</v>
      </c>
      <c r="E24" s="3">
        <v>18.8</v>
      </c>
      <c r="F24" s="3"/>
      <c r="G24" s="3">
        <v>7.4</v>
      </c>
      <c r="H24" s="3">
        <v>16.8</v>
      </c>
      <c r="I24" s="3">
        <v>16.7</v>
      </c>
      <c r="J24" s="3"/>
      <c r="K24" s="3"/>
      <c r="L24" s="3"/>
      <c r="M24" s="3">
        <v>56.7</v>
      </c>
      <c r="N24" s="3">
        <v>70.400000000000006</v>
      </c>
      <c r="O24" s="3">
        <v>55.7</v>
      </c>
      <c r="P24" s="3">
        <v>71.2</v>
      </c>
      <c r="Q24" s="3">
        <v>60.9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2:58" x14ac:dyDescent="0.2">
      <c r="B25" s="2" t="s">
        <v>36</v>
      </c>
      <c r="C25" s="3">
        <f t="shared" ref="C25:H25" si="24">+C23-C24</f>
        <v>41.200000000000045</v>
      </c>
      <c r="D25" s="3">
        <f t="shared" si="24"/>
        <v>49.200000000000017</v>
      </c>
      <c r="E25" s="3">
        <f t="shared" si="24"/>
        <v>77.600000000000037</v>
      </c>
      <c r="F25" s="3">
        <f t="shared" si="24"/>
        <v>0</v>
      </c>
      <c r="G25" s="3">
        <f t="shared" si="24"/>
        <v>34.500000000000092</v>
      </c>
      <c r="H25" s="3">
        <f t="shared" si="24"/>
        <v>70.900000000000077</v>
      </c>
      <c r="I25" s="3">
        <f>+I23-I24</f>
        <v>70.30000000000004</v>
      </c>
      <c r="J25" s="3">
        <f t="shared" ref="J25" si="25">+J23-J24</f>
        <v>0</v>
      </c>
      <c r="K25" s="3"/>
      <c r="L25" s="3">
        <f t="shared" ref="L25" si="26">+L23-L24</f>
        <v>0</v>
      </c>
      <c r="M25" s="3">
        <f t="shared" ref="M25" si="27">+M23-M24</f>
        <v>153.60000000000014</v>
      </c>
      <c r="N25" s="3">
        <f t="shared" ref="N25" si="28">+N23-N24</f>
        <v>225.1</v>
      </c>
      <c r="O25" s="3">
        <f t="shared" ref="O25" si="29">+O23-O24</f>
        <v>180.99999999999994</v>
      </c>
      <c r="P25" s="3">
        <f t="shared" ref="P25" si="30">+P23-P24</f>
        <v>249.79999999999978</v>
      </c>
      <c r="Q25" s="3">
        <f t="shared" ref="Q25" si="31">+Q23-Q24</f>
        <v>192.69999999999987</v>
      </c>
      <c r="R25" s="3">
        <f t="shared" ref="R25" si="32">+R23-R24</f>
        <v>0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2:5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2:58" x14ac:dyDescent="0.2">
      <c r="B27" s="2" t="s">
        <v>37</v>
      </c>
      <c r="C27" s="3">
        <f t="shared" ref="C27:H27" si="33">+C25/C28</f>
        <v>0.23610315186246444</v>
      </c>
      <c r="D27" s="3">
        <f t="shared" si="33"/>
        <v>0.28324697754749578</v>
      </c>
      <c r="E27" s="3">
        <f t="shared" si="33"/>
        <v>0.45566647093364671</v>
      </c>
      <c r="F27" s="3" t="e">
        <f t="shared" si="33"/>
        <v>#DIV/0!</v>
      </c>
      <c r="G27" s="3">
        <f t="shared" si="33"/>
        <v>0.21139705882352999</v>
      </c>
      <c r="H27" s="3">
        <f t="shared" si="33"/>
        <v>0.43496932515337472</v>
      </c>
      <c r="I27" s="3">
        <f>+I25/I28</f>
        <v>0.43556381660470905</v>
      </c>
      <c r="J27" s="3" t="e">
        <f t="shared" ref="J27" si="34">+J25/J28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2:58" x14ac:dyDescent="0.2">
      <c r="B28" s="2" t="s">
        <v>4</v>
      </c>
      <c r="C28" s="3">
        <v>174.5</v>
      </c>
      <c r="D28" s="3">
        <v>173.7</v>
      </c>
      <c r="E28" s="3">
        <v>170.3</v>
      </c>
      <c r="F28" s="3"/>
      <c r="G28" s="3">
        <v>163.19999999999999</v>
      </c>
      <c r="H28" s="3">
        <v>163</v>
      </c>
      <c r="I28" s="3">
        <v>161.4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2:5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2:58" x14ac:dyDescent="0.2">
      <c r="B30" s="2" t="s">
        <v>44</v>
      </c>
      <c r="C30" s="3"/>
      <c r="D30" s="3"/>
      <c r="E30" s="3"/>
      <c r="F30" s="3"/>
      <c r="G30" s="8">
        <f>+G15/C15-1</f>
        <v>1.1095342536446839E-2</v>
      </c>
      <c r="H30" s="8">
        <f t="shared" ref="H30:J30" si="35">+H15/D15-1</f>
        <v>1.0736813850489968E-2</v>
      </c>
      <c r="I30" s="8">
        <f t="shared" si="35"/>
        <v>7.9895219384413796E-3</v>
      </c>
      <c r="J30" s="8" t="e">
        <f t="shared" si="35"/>
        <v>#DIV/0!</v>
      </c>
      <c r="K30" s="3"/>
      <c r="L30" s="3"/>
      <c r="M30" s="8" t="e">
        <f t="shared" ref="M30:P30" si="36">+M15/L15-1</f>
        <v>#DIV/0!</v>
      </c>
      <c r="N30" s="8">
        <f t="shared" si="36"/>
        <v>8.243342081486893E-2</v>
      </c>
      <c r="O30" s="8">
        <f t="shared" si="36"/>
        <v>3.6050717437099866E-2</v>
      </c>
      <c r="P30" s="8">
        <f t="shared" si="36"/>
        <v>0.12779099209698463</v>
      </c>
      <c r="Q30" s="8">
        <f>+Q15/P15-1</f>
        <v>3.564989624791659E-2</v>
      </c>
      <c r="R30" s="8">
        <f>+R15/Q15-1</f>
        <v>-1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2:58" x14ac:dyDescent="0.2">
      <c r="B31" s="2" t="s">
        <v>45</v>
      </c>
      <c r="C31" s="8">
        <f t="shared" ref="C31:F31" si="37">+C17/C15</f>
        <v>0.2892529996129532</v>
      </c>
      <c r="D31" s="8">
        <f t="shared" si="37"/>
        <v>0.28197557374849014</v>
      </c>
      <c r="E31" s="8">
        <f t="shared" si="37"/>
        <v>0.2838244924688933</v>
      </c>
      <c r="F31" s="8" t="e">
        <f t="shared" si="37"/>
        <v>#DIV/0!</v>
      </c>
      <c r="G31" s="8">
        <f>+G17/G15</f>
        <v>0.26910807707030759</v>
      </c>
      <c r="H31" s="8">
        <f t="shared" ref="H31:J31" si="38">+H17/H15</f>
        <v>0.3091222945160006</v>
      </c>
      <c r="I31" s="8">
        <f t="shared" si="38"/>
        <v>0.32250519750519757</v>
      </c>
      <c r="J31" s="8" t="e">
        <f t="shared" si="38"/>
        <v>#DIV/0!</v>
      </c>
      <c r="K31" s="3"/>
      <c r="L31" s="8" t="e">
        <f t="shared" ref="L31:R31" si="39">+L17/L15</f>
        <v>#DIV/0!</v>
      </c>
      <c r="M31" s="8">
        <f t="shared" si="39"/>
        <v>0.30026244460697848</v>
      </c>
      <c r="N31" s="8">
        <f t="shared" si="39"/>
        <v>0.30307245915974401</v>
      </c>
      <c r="O31" s="8">
        <f t="shared" si="39"/>
        <v>0.28554438732448401</v>
      </c>
      <c r="P31" s="8">
        <f t="shared" si="39"/>
        <v>0.27734122529509808</v>
      </c>
      <c r="Q31" s="8">
        <f t="shared" si="39"/>
        <v>0.28204959763507959</v>
      </c>
      <c r="R31" s="8" t="e">
        <f t="shared" si="39"/>
        <v>#DIV/0!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2:58" x14ac:dyDescent="0.2">
      <c r="B32" s="2" t="s">
        <v>46</v>
      </c>
      <c r="C32" s="8">
        <f t="shared" ref="C32:F32" si="40">+C20/C15</f>
        <v>0.10269642626757844</v>
      </c>
      <c r="D32" s="8">
        <f t="shared" si="40"/>
        <v>0.12843913568648505</v>
      </c>
      <c r="E32" s="8">
        <f t="shared" si="40"/>
        <v>0.12888015717092344</v>
      </c>
      <c r="F32" s="8" t="e">
        <f t="shared" si="40"/>
        <v>#DIV/0!</v>
      </c>
      <c r="G32" s="8">
        <f>+G20/G15</f>
        <v>9.1871889753732394E-2</v>
      </c>
      <c r="H32" s="8">
        <f t="shared" ref="H32:J32" si="41">+H20/H15</f>
        <v>0.13424512016996426</v>
      </c>
      <c r="I32" s="8">
        <f t="shared" si="41"/>
        <v>0.15904365904365911</v>
      </c>
      <c r="J32" s="8" t="e">
        <f t="shared" si="41"/>
        <v>#DIV/0!</v>
      </c>
      <c r="K32" s="3"/>
      <c r="L32" s="8" t="e">
        <f t="shared" ref="L32:R32" si="42">+L20/L15</f>
        <v>#DIV/0!</v>
      </c>
      <c r="M32" s="8">
        <f t="shared" si="42"/>
        <v>0.12197220668588396</v>
      </c>
      <c r="N32" s="8">
        <f t="shared" si="42"/>
        <v>0.14277197026908858</v>
      </c>
      <c r="O32" s="8">
        <f t="shared" si="42"/>
        <v>0.13147395074042811</v>
      </c>
      <c r="P32" s="8">
        <f t="shared" si="42"/>
        <v>0.12770010545293731</v>
      </c>
      <c r="Q32" s="8">
        <f t="shared" si="42"/>
        <v>0.11180817868287071</v>
      </c>
      <c r="R32" s="8" t="e">
        <f t="shared" si="42"/>
        <v>#DIV/0!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2:58" x14ac:dyDescent="0.2">
      <c r="B33" s="2" t="s">
        <v>47</v>
      </c>
      <c r="C33" s="8">
        <f t="shared" ref="C33:F33" si="43">+C24/C23</f>
        <v>0.18577075098814214</v>
      </c>
      <c r="D33" s="8">
        <f t="shared" si="43"/>
        <v>0.18543046357615886</v>
      </c>
      <c r="E33" s="8">
        <f t="shared" si="43"/>
        <v>0.19502074688796675</v>
      </c>
      <c r="F33" s="8" t="e">
        <f t="shared" si="43"/>
        <v>#DIV/0!</v>
      </c>
      <c r="G33" s="8">
        <f>+G24/G23</f>
        <v>0.17661097852028601</v>
      </c>
      <c r="H33" s="8">
        <f t="shared" ref="H33:J33" si="44">+H24/H23</f>
        <v>0.19156214367160759</v>
      </c>
      <c r="I33" s="8">
        <f t="shared" si="44"/>
        <v>0.19195402298850564</v>
      </c>
      <c r="J33" s="8" t="e">
        <f t="shared" si="44"/>
        <v>#DIV/0!</v>
      </c>
      <c r="K33" s="3"/>
      <c r="L33" s="8" t="e">
        <f t="shared" ref="L33:R33" si="45">+L24/L23</f>
        <v>#DIV/0!</v>
      </c>
      <c r="M33" s="8">
        <f t="shared" si="45"/>
        <v>0.26961483594864466</v>
      </c>
      <c r="N33" s="8">
        <f t="shared" si="45"/>
        <v>0.23824027072758039</v>
      </c>
      <c r="O33" s="8">
        <f t="shared" si="45"/>
        <v>0.23531896915927339</v>
      </c>
      <c r="P33" s="8">
        <f t="shared" si="45"/>
        <v>0.22180685358255467</v>
      </c>
      <c r="Q33" s="8">
        <f t="shared" si="45"/>
        <v>0.24014195583596226</v>
      </c>
      <c r="R33" s="8" t="e">
        <f t="shared" si="45"/>
        <v>#DIV/0!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2:5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2:5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2:5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2:5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2:5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2:5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2:5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2:5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2:5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2:5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2:5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2:5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2:5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3:5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3:5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3:5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3:5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3:5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3:5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3:5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3:5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3:5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3:5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3:5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3:5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3:5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3:5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3:5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3:5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3:5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3:5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3:5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3:5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3:5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3:5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3:5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3:5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3:5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3:5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3:5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3:5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3:5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3:5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3:5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3:5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3:5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3:5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3:5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3:5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3:5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3:5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3:5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3:5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3:5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3:5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3:5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3:5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3:5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3:5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3:5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3:5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3:5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3:5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3:5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3:5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3:5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3:5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3:5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3:5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3:5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3:5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3:5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3:5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3:5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3:5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3:5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3:5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3:5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3:5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3:5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3:5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3:5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3:5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3:5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3:5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3:5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3:5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3:5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3:5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3:5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3:5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3:5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3:5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3:5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3:5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3:5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3:5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3:5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3:5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3:5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3:5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3:5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3:5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3:5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3:5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3:5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3:5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3:5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3:5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3:5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3:5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3:5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3:5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3:5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3:5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3:5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3:5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3:5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3:5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3:5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3:5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3:5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3:5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3:5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3:5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3:5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3:5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3:5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3:5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3:5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3:5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3:5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3:5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3:5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3:5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3:5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3:5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3:5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3:5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3:5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3:5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3:5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3:5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3:5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3:5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3:5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3:5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3:5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3:5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3:5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3:5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3:5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3:5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3:5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3:5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3:5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3:5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3:5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3:5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3:5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3:5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3:5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3:5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3:5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3:5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3:5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3:5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3:5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3:5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3:5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3:5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3:5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3:5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3:5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3:5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3:5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3:5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3:5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3:5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3:5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3:5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3:5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3:5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3:5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3:5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3:5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3:5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3:5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3:5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3:5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3:5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3:5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3:5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3:58" x14ac:dyDescent="0.2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3:58" x14ac:dyDescent="0.2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3:58" x14ac:dyDescent="0.2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3:58" x14ac:dyDescent="0.2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3:58" x14ac:dyDescent="0.2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3:58" x14ac:dyDescent="0.2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3:58" x14ac:dyDescent="0.2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3:58" x14ac:dyDescent="0.2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3:58" x14ac:dyDescent="0.2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3:58" x14ac:dyDescent="0.2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3:58" x14ac:dyDescent="0.2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3:58" x14ac:dyDescent="0.2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3:28" x14ac:dyDescent="0.2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3:28" x14ac:dyDescent="0.2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3:28" x14ac:dyDescent="0.2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3:28" x14ac:dyDescent="0.2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3:28" x14ac:dyDescent="0.2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3:28" x14ac:dyDescent="0.2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3:28" x14ac:dyDescent="0.2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3:28" x14ac:dyDescent="0.2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3:28" x14ac:dyDescent="0.2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3:28" x14ac:dyDescent="0.2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3:28" x14ac:dyDescent="0.2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3:28" x14ac:dyDescent="0.2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3:28" x14ac:dyDescent="0.2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3:28" x14ac:dyDescent="0.2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3:28" x14ac:dyDescent="0.2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3:28" x14ac:dyDescent="0.2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3:28" x14ac:dyDescent="0.2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3:28" x14ac:dyDescent="0.2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3:28" x14ac:dyDescent="0.2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3:28" x14ac:dyDescent="0.2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3:28" x14ac:dyDescent="0.2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3:28" x14ac:dyDescent="0.2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3:28" x14ac:dyDescent="0.2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3:28" x14ac:dyDescent="0.2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3:28" x14ac:dyDescent="0.2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3:28" x14ac:dyDescent="0.2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3:28" x14ac:dyDescent="0.2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3:28" x14ac:dyDescent="0.2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3:28" x14ac:dyDescent="0.2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3:28" x14ac:dyDescent="0.2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3:28" x14ac:dyDescent="0.2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3:28" x14ac:dyDescent="0.2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3:28" x14ac:dyDescent="0.2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3:28" x14ac:dyDescent="0.2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3:28" x14ac:dyDescent="0.2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3:28" x14ac:dyDescent="0.2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3:28" x14ac:dyDescent="0.2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3:28" x14ac:dyDescent="0.2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3:28" x14ac:dyDescent="0.2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3:28" x14ac:dyDescent="0.2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3:28" x14ac:dyDescent="0.2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3:28" x14ac:dyDescent="0.2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3:28" x14ac:dyDescent="0.2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3:28" x14ac:dyDescent="0.2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3:28" x14ac:dyDescent="0.2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3:28" x14ac:dyDescent="0.2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3:28" x14ac:dyDescent="0.2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3:28" x14ac:dyDescent="0.2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3:28" x14ac:dyDescent="0.2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3:28" x14ac:dyDescent="0.2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3:28" x14ac:dyDescent="0.2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3:28" x14ac:dyDescent="0.2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3:28" x14ac:dyDescent="0.2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3:28" x14ac:dyDescent="0.2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3:28" x14ac:dyDescent="0.2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3:28" x14ac:dyDescent="0.2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3:28" x14ac:dyDescent="0.2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3:28" x14ac:dyDescent="0.2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3:28" x14ac:dyDescent="0.2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3:28" x14ac:dyDescent="0.2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3:28" x14ac:dyDescent="0.2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3:28" x14ac:dyDescent="0.2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3:28" x14ac:dyDescent="0.2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3:28" x14ac:dyDescent="0.2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3:28" x14ac:dyDescent="0.2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3:28" x14ac:dyDescent="0.2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3:28" x14ac:dyDescent="0.2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3:28" x14ac:dyDescent="0.2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3:28" x14ac:dyDescent="0.2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3:28" x14ac:dyDescent="0.2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3:28" x14ac:dyDescent="0.2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3:28" x14ac:dyDescent="0.2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3:28" x14ac:dyDescent="0.2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3:28" x14ac:dyDescent="0.2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3:28" x14ac:dyDescent="0.2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3:28" x14ac:dyDescent="0.2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3:28" x14ac:dyDescent="0.2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3:28" x14ac:dyDescent="0.2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3:28" x14ac:dyDescent="0.2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3:28" x14ac:dyDescent="0.2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3:28" x14ac:dyDescent="0.2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3:28" x14ac:dyDescent="0.2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3:28" x14ac:dyDescent="0.2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3:28" x14ac:dyDescent="0.2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3:28" x14ac:dyDescent="0.2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3:28" x14ac:dyDescent="0.2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3:28" x14ac:dyDescent="0.2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3:28" x14ac:dyDescent="0.2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3:28" x14ac:dyDescent="0.2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3:28" x14ac:dyDescent="0.2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3:28" x14ac:dyDescent="0.2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3:28" x14ac:dyDescent="0.2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3:28" x14ac:dyDescent="0.2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3:28" x14ac:dyDescent="0.2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3:28" x14ac:dyDescent="0.2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3:28" x14ac:dyDescent="0.2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3:28" x14ac:dyDescent="0.2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3:28" x14ac:dyDescent="0.2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</sheetData>
  <hyperlinks>
    <hyperlink ref="A1" location="Main!A1" display="Main" xr:uid="{47A43D59-F42B-4DBD-B237-984352CB256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2025-01-23T10:55:24Z</dcterms:created>
  <dcterms:modified xsi:type="dcterms:W3CDTF">2025-09-02T17:01:26Z</dcterms:modified>
</cp:coreProperties>
</file>