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3B8F37BD-752A-4A01-9E86-4A4F9AF56EAB}" xr6:coauthVersionLast="47" xr6:coauthVersionMax="47" xr10:uidLastSave="{00000000-0000-0000-0000-000000000000}"/>
  <bookViews>
    <workbookView xWindow="225" yWindow="1950" windowWidth="38175" windowHeight="15240" xr2:uid="{D2EC6A44-7386-4FB3-946F-AEEB1F120ED2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" i="1" l="1"/>
  <c r="L43" i="2"/>
  <c r="L42" i="2"/>
  <c r="L41" i="2"/>
  <c r="L40" i="2"/>
  <c r="L39" i="2"/>
  <c r="L38" i="2"/>
  <c r="L37" i="2"/>
  <c r="L36" i="2"/>
  <c r="L33" i="2"/>
  <c r="L31" i="2"/>
  <c r="L28" i="2"/>
  <c r="L25" i="2"/>
  <c r="L20" i="2"/>
  <c r="L14" i="2"/>
  <c r="K43" i="2"/>
  <c r="K42" i="2"/>
  <c r="K41" i="2"/>
  <c r="K40" i="2"/>
  <c r="K39" i="2"/>
  <c r="K38" i="2"/>
  <c r="K37" i="2"/>
  <c r="K36" i="2"/>
  <c r="K33" i="2"/>
  <c r="J20" i="2"/>
  <c r="K20" i="2"/>
  <c r="J25" i="2"/>
  <c r="J28" i="2"/>
  <c r="J31" i="2"/>
  <c r="J33" i="2" s="1"/>
  <c r="J14" i="2"/>
  <c r="K14" i="2"/>
  <c r="K25" i="2" s="1"/>
  <c r="K28" i="2" s="1"/>
  <c r="K31" i="2" s="1"/>
  <c r="F3" i="2"/>
  <c r="J36" i="2" s="1"/>
  <c r="V40" i="2"/>
  <c r="V39" i="2"/>
  <c r="V38" i="2"/>
  <c r="V37" i="2"/>
  <c r="V36" i="2"/>
  <c r="T36" i="2"/>
  <c r="S36" i="2"/>
  <c r="R36" i="2"/>
  <c r="Q36" i="2"/>
  <c r="T40" i="2"/>
  <c r="S40" i="2"/>
  <c r="R40" i="2"/>
  <c r="Q40" i="2"/>
  <c r="T39" i="2"/>
  <c r="S39" i="2"/>
  <c r="R39" i="2"/>
  <c r="Q39" i="2"/>
  <c r="T38" i="2"/>
  <c r="S38" i="2"/>
  <c r="R38" i="2"/>
  <c r="Q38" i="2"/>
  <c r="T37" i="2"/>
  <c r="S37" i="2"/>
  <c r="R37" i="2"/>
  <c r="Q37" i="2"/>
  <c r="U40" i="2"/>
  <c r="U39" i="2"/>
  <c r="U38" i="2"/>
  <c r="U37" i="2"/>
  <c r="U36" i="2"/>
  <c r="G41" i="2"/>
  <c r="F41" i="2"/>
  <c r="J40" i="2"/>
  <c r="H40" i="2"/>
  <c r="G40" i="2"/>
  <c r="J39" i="2"/>
  <c r="H39" i="2"/>
  <c r="G39" i="2"/>
  <c r="J38" i="2"/>
  <c r="H38" i="2"/>
  <c r="G38" i="2"/>
  <c r="J37" i="2"/>
  <c r="H37" i="2"/>
  <c r="G37" i="2"/>
  <c r="I40" i="2"/>
  <c r="I39" i="2"/>
  <c r="I38" i="2"/>
  <c r="I37" i="2"/>
  <c r="H36" i="2"/>
  <c r="G36" i="2"/>
  <c r="I36" i="2"/>
  <c r="S24" i="2"/>
  <c r="T24" i="2"/>
  <c r="U24" i="2"/>
  <c r="T19" i="2"/>
  <c r="S19" i="2"/>
  <c r="X25" i="2"/>
  <c r="X14" i="2"/>
  <c r="V14" i="2"/>
  <c r="V20" i="2" s="1"/>
  <c r="V25" i="2" s="1"/>
  <c r="V28" i="2" s="1"/>
  <c r="V31" i="2" s="1"/>
  <c r="V33" i="2" s="1"/>
  <c r="U14" i="2"/>
  <c r="U20" i="2" s="1"/>
  <c r="U42" i="2" s="1"/>
  <c r="T14" i="2"/>
  <c r="T20" i="2" s="1"/>
  <c r="T42" i="2" s="1"/>
  <c r="S14" i="2"/>
  <c r="S41" i="2" s="1"/>
  <c r="R14" i="2"/>
  <c r="R20" i="2" s="1"/>
  <c r="R42" i="2" s="1"/>
  <c r="Q14" i="2"/>
  <c r="Q20" i="2" s="1"/>
  <c r="Q42" i="2" s="1"/>
  <c r="P14" i="2"/>
  <c r="P20" i="2" s="1"/>
  <c r="P42" i="2" s="1"/>
  <c r="I14" i="2"/>
  <c r="I20" i="2" s="1"/>
  <c r="I25" i="2" s="1"/>
  <c r="I28" i="2" s="1"/>
  <c r="I31" i="2" s="1"/>
  <c r="I33" i="2" s="1"/>
  <c r="G14" i="2"/>
  <c r="G20" i="2" s="1"/>
  <c r="G25" i="2" s="1"/>
  <c r="G28" i="2" s="1"/>
  <c r="G31" i="2" s="1"/>
  <c r="G33" i="2" s="1"/>
  <c r="F14" i="2"/>
  <c r="F20" i="2" s="1"/>
  <c r="F25" i="2" s="1"/>
  <c r="F28" i="2" s="1"/>
  <c r="F31" i="2" s="1"/>
  <c r="F33" i="2" s="1"/>
  <c r="E14" i="2"/>
  <c r="E20" i="2" s="1"/>
  <c r="E25" i="2" s="1"/>
  <c r="E28" i="2" s="1"/>
  <c r="E31" i="2" s="1"/>
  <c r="E33" i="2" s="1"/>
  <c r="D14" i="2"/>
  <c r="D20" i="2" s="1"/>
  <c r="D25" i="2" s="1"/>
  <c r="D28" i="2" s="1"/>
  <c r="D31" i="2" s="1"/>
  <c r="D33" i="2" s="1"/>
  <c r="C14" i="2"/>
  <c r="C20" i="2" s="1"/>
  <c r="C25" i="2" s="1"/>
  <c r="C28" i="2" s="1"/>
  <c r="C31" i="2" s="1"/>
  <c r="C33" i="2" s="1"/>
  <c r="H14" i="2"/>
  <c r="H20" i="2" s="1"/>
  <c r="H25" i="2" s="1"/>
  <c r="H28" i="2" s="1"/>
  <c r="H31" i="2" s="1"/>
  <c r="H33" i="2" s="1"/>
  <c r="I4" i="1"/>
  <c r="J41" i="2" l="1"/>
  <c r="P41" i="2"/>
  <c r="Q41" i="2"/>
  <c r="R41" i="2"/>
  <c r="H41" i="2"/>
  <c r="I43" i="2"/>
  <c r="C43" i="2"/>
  <c r="D43" i="2"/>
  <c r="E43" i="2"/>
  <c r="F43" i="2"/>
  <c r="G43" i="2"/>
  <c r="H43" i="2"/>
  <c r="D41" i="2"/>
  <c r="E41" i="2"/>
  <c r="P25" i="2"/>
  <c r="Q25" i="2"/>
  <c r="R25" i="2"/>
  <c r="T41" i="2"/>
  <c r="U41" i="2"/>
  <c r="I42" i="2"/>
  <c r="E42" i="2"/>
  <c r="H42" i="2"/>
  <c r="D42" i="2"/>
  <c r="F42" i="2"/>
  <c r="G42" i="2"/>
  <c r="J42" i="2"/>
  <c r="C42" i="2"/>
  <c r="I41" i="2"/>
  <c r="S20" i="2"/>
  <c r="C41" i="2"/>
  <c r="V42" i="2"/>
  <c r="V41" i="2"/>
  <c r="V43" i="2"/>
  <c r="T25" i="2"/>
  <c r="U25" i="2"/>
  <c r="I7" i="1"/>
  <c r="J43" i="2" l="1"/>
  <c r="U28" i="2"/>
  <c r="U31" i="2" s="1"/>
  <c r="U33" i="2" s="1"/>
  <c r="U43" i="2"/>
  <c r="T28" i="2"/>
  <c r="T31" i="2" s="1"/>
  <c r="T33" i="2" s="1"/>
  <c r="T43" i="2"/>
  <c r="S42" i="2"/>
  <c r="S25" i="2"/>
  <c r="S43" i="2" s="1"/>
  <c r="R28" i="2"/>
  <c r="R31" i="2" s="1"/>
  <c r="R33" i="2" s="1"/>
  <c r="R43" i="2"/>
  <c r="Q28" i="2"/>
  <c r="Q31" i="2" s="1"/>
  <c r="Q33" i="2" s="1"/>
  <c r="Q43" i="2"/>
  <c r="P28" i="2"/>
  <c r="P31" i="2" s="1"/>
  <c r="P33" i="2" s="1"/>
  <c r="P43" i="2"/>
  <c r="S28" i="2" l="1"/>
  <c r="S31" i="2" s="1"/>
  <c r="S33" i="2" s="1"/>
</calcChain>
</file>

<file path=xl/sharedStrings.xml><?xml version="1.0" encoding="utf-8"?>
<sst xmlns="http://schemas.openxmlformats.org/spreadsheetml/2006/main" count="96" uniqueCount="88">
  <si>
    <t>Paramount</t>
  </si>
  <si>
    <t>IR</t>
  </si>
  <si>
    <t>numbers in mio USD</t>
  </si>
  <si>
    <t>Price</t>
  </si>
  <si>
    <t>Shares</t>
  </si>
  <si>
    <t>MC</t>
  </si>
  <si>
    <t xml:space="preserve">Cash </t>
  </si>
  <si>
    <t>Debt</t>
  </si>
  <si>
    <t>EV</t>
  </si>
  <si>
    <t>Q224</t>
  </si>
  <si>
    <t>Main</t>
  </si>
  <si>
    <t>Q123</t>
  </si>
  <si>
    <t>Q223</t>
  </si>
  <si>
    <t>Q323</t>
  </si>
  <si>
    <t>Q423</t>
  </si>
  <si>
    <t>Q124</t>
  </si>
  <si>
    <t>Q324</t>
  </si>
  <si>
    <t>Q424</t>
  </si>
  <si>
    <t>FY18</t>
  </si>
  <si>
    <t>FY19</t>
  </si>
  <si>
    <t>FY20</t>
  </si>
  <si>
    <t>FY21</t>
  </si>
  <si>
    <t>FY22</t>
  </si>
  <si>
    <t>FY23</t>
  </si>
  <si>
    <t>FY24</t>
  </si>
  <si>
    <t>Revenue</t>
  </si>
  <si>
    <t>Cost of Sales</t>
  </si>
  <si>
    <t>Gross Profit</t>
  </si>
  <si>
    <t>Programming charges</t>
  </si>
  <si>
    <t>SGA</t>
  </si>
  <si>
    <t>D&amp;A</t>
  </si>
  <si>
    <t>Impairment</t>
  </si>
  <si>
    <t>Restructuring charges</t>
  </si>
  <si>
    <t>Operating Profit</t>
  </si>
  <si>
    <t>Interest Expense</t>
  </si>
  <si>
    <t>Interest Income</t>
  </si>
  <si>
    <t>Gain on investments</t>
  </si>
  <si>
    <t>Other items</t>
  </si>
  <si>
    <t>Pretax Income</t>
  </si>
  <si>
    <t>Tax Expense</t>
  </si>
  <si>
    <t>Net Income from con. Operations</t>
  </si>
  <si>
    <t>Earnings of investee companies</t>
  </si>
  <si>
    <t xml:space="preserve">Minority Interest </t>
  </si>
  <si>
    <t>Net Income to company</t>
  </si>
  <si>
    <t>Loss from discon. Operations</t>
  </si>
  <si>
    <t>EPS</t>
  </si>
  <si>
    <t>Sgement</t>
  </si>
  <si>
    <t>Brands/Products</t>
  </si>
  <si>
    <t>TV Media</t>
  </si>
  <si>
    <t>DTC</t>
  </si>
  <si>
    <t>Filmed Entertainment</t>
  </si>
  <si>
    <t>Paramount Pictures, Nickelodeon Studios etc.</t>
  </si>
  <si>
    <t>% of Rev</t>
  </si>
  <si>
    <t>Competitors</t>
  </si>
  <si>
    <t>Advertising</t>
  </si>
  <si>
    <t xml:space="preserve">Affiliate &amp; Subscription </t>
  </si>
  <si>
    <t>Theatrical</t>
  </si>
  <si>
    <t>Licensing</t>
  </si>
  <si>
    <t>Notes</t>
  </si>
  <si>
    <t>30-6-2023 Sale of Simon &amp; Schuster to KKR</t>
  </si>
  <si>
    <t>Affiliate &amp; Subscription</t>
  </si>
  <si>
    <t>Paramount + Subscriptions</t>
  </si>
  <si>
    <t xml:space="preserve">mainly Paramount + </t>
  </si>
  <si>
    <t xml:space="preserve">Theatrical </t>
  </si>
  <si>
    <t>Licensing &amp; Other</t>
  </si>
  <si>
    <t>DVDs and Blueray, TVOD</t>
  </si>
  <si>
    <t>Super Bowl broadcast on CBS in 2024, Paramount + and Pluto TV</t>
  </si>
  <si>
    <t>Movies: Transformers: Rise of the Beast, IF, A Quiet Place etc, Mission Impossible Dead Reckoning Part one, Teenage Mutant Ninja Turtles</t>
  </si>
  <si>
    <t>CBS, Network 10, Paramount +, M Tv, etc</t>
  </si>
  <si>
    <t>Paramount +, Pluto TV, BET+, noggin</t>
  </si>
  <si>
    <t>TV Media Growth</t>
  </si>
  <si>
    <t>DTC Growth</t>
  </si>
  <si>
    <t>Filmed Entertainment Growth</t>
  </si>
  <si>
    <t>Revenue Growth</t>
  </si>
  <si>
    <t xml:space="preserve">Gross Margin </t>
  </si>
  <si>
    <t xml:space="preserve">Operating Margin </t>
  </si>
  <si>
    <t>Tax Rate</t>
  </si>
  <si>
    <t>Paramount + Subs Growth</t>
  </si>
  <si>
    <t>CEO:</t>
  </si>
  <si>
    <t>George Cheeks</t>
  </si>
  <si>
    <t>Q125</t>
  </si>
  <si>
    <t>Q225</t>
  </si>
  <si>
    <t>Q325</t>
  </si>
  <si>
    <t>Q425</t>
  </si>
  <si>
    <t>PSKY (former PARA)</t>
  </si>
  <si>
    <t>Merger with Skydance Media</t>
  </si>
  <si>
    <t xml:space="preserve">August 7 2025: Skydance Media and Paramount Global annouced merger, </t>
  </si>
  <si>
    <t>https://ir.paramount.com/news-releases/news-release-details/skydance-media-and-paramount-global-complete-merger-creating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</si>
</sst>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;\(#,##0\)"/>
    <numFmt numFmtId="165" formatCode="#,##0.00;\(#,##0.00\)"/>
  </numFmts>
  <fonts count="9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i/>
      <sz val="10"/>
      <color theme="1"/>
      <name val="Arial"/>
      <family val="2"/>
    </font>
    <font>
      <b/>
      <u/>
      <sz val="10"/>
      <color theme="1"/>
      <name val="Arial"/>
      <family val="2"/>
    </font>
    <font>
      <u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28">
    <xf numFmtId="0" fontId="0" fillId="0" borderId="0" xfId="0"/>
    <xf numFmtId="0" fontId="5" fillId="0" borderId="0" xfId="2" applyFont="1"/>
    <xf numFmtId="0" fontId="1" fillId="0" borderId="0" xfId="0" applyFont="1"/>
    <xf numFmtId="0" fontId="1" fillId="0" borderId="0" xfId="0" applyFont="1" applyAlignment="1">
      <alignment horizontal="right"/>
    </xf>
    <xf numFmtId="164" fontId="1" fillId="0" borderId="0" xfId="0" applyNumberFormat="1" applyFont="1"/>
    <xf numFmtId="164" fontId="6" fillId="0" borderId="0" xfId="0" applyNumberFormat="1" applyFont="1"/>
    <xf numFmtId="0" fontId="4" fillId="0" borderId="0" xfId="0" applyFont="1"/>
    <xf numFmtId="164" fontId="4" fillId="0" borderId="0" xfId="0" applyNumberFormat="1" applyFont="1"/>
    <xf numFmtId="3" fontId="1" fillId="0" borderId="0" xfId="0" applyNumberFormat="1" applyFont="1"/>
    <xf numFmtId="165" fontId="1" fillId="0" borderId="0" xfId="0" applyNumberFormat="1" applyFont="1"/>
    <xf numFmtId="9" fontId="1" fillId="0" borderId="0" xfId="1" applyFont="1"/>
    <xf numFmtId="3" fontId="4" fillId="0" borderId="0" xfId="0" applyNumberFormat="1" applyFont="1"/>
    <xf numFmtId="9" fontId="4" fillId="0" borderId="0" xfId="1" applyFont="1"/>
    <xf numFmtId="0" fontId="7" fillId="0" borderId="2" xfId="0" applyFont="1" applyBorder="1"/>
    <xf numFmtId="0" fontId="7" fillId="0" borderId="3" xfId="0" applyFont="1" applyBorder="1"/>
    <xf numFmtId="0" fontId="7" fillId="0" borderId="4" xfId="0" applyFont="1" applyBorder="1"/>
    <xf numFmtId="0" fontId="1" fillId="0" borderId="5" xfId="0" applyFont="1" applyBorder="1"/>
    <xf numFmtId="0" fontId="1" fillId="0" borderId="6" xfId="0" applyFont="1" applyBorder="1"/>
    <xf numFmtId="9" fontId="1" fillId="0" borderId="6" xfId="1" applyFont="1" applyBorder="1"/>
    <xf numFmtId="0" fontId="1" fillId="0" borderId="7" xfId="0" applyFont="1" applyBorder="1"/>
    <xf numFmtId="0" fontId="1" fillId="0" borderId="8" xfId="0" applyFont="1" applyBorder="1"/>
    <xf numFmtId="9" fontId="1" fillId="0" borderId="0" xfId="1" applyFont="1" applyBorder="1"/>
    <xf numFmtId="0" fontId="1" fillId="0" borderId="9" xfId="0" applyFont="1" applyBorder="1"/>
    <xf numFmtId="0" fontId="1" fillId="0" borderId="10" xfId="0" applyFont="1" applyBorder="1"/>
    <xf numFmtId="0" fontId="1" fillId="0" borderId="1" xfId="0" applyFont="1" applyBorder="1"/>
    <xf numFmtId="9" fontId="1" fillId="0" borderId="1" xfId="1" applyFont="1" applyBorder="1"/>
    <xf numFmtId="0" fontId="1" fillId="0" borderId="11" xfId="0" applyFont="1" applyBorder="1"/>
    <xf numFmtId="0" fontId="8" fillId="0" borderId="0" xfId="0" applyFont="1"/>
  </cellXfs>
  <cellStyles count="3">
    <cellStyle name="Hyperlink" xfId="2" builtinId="8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ir.paramount.com/investor-relation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B179E-FD01-40D8-928A-BC979D681487}">
  <dimension ref="A1:J21"/>
  <sheetViews>
    <sheetView tabSelected="1" zoomScale="200" zoomScaleNormal="200" workbookViewId="0">
      <selection activeCell="C9" sqref="C9"/>
    </sheetView>
  </sheetViews>
  <sheetFormatPr defaultRowHeight="12.75" x14ac:dyDescent="0.2"/>
  <cols>
    <col min="1" max="1" width="4.85546875" style="2" customWidth="1"/>
    <col min="2" max="2" width="20" style="2" bestFit="1" customWidth="1"/>
    <col min="3" max="3" width="42.28515625" style="2" bestFit="1" customWidth="1"/>
    <col min="4" max="4" width="8.7109375" style="2" bestFit="1" customWidth="1"/>
    <col min="5" max="5" width="12.28515625" style="2" customWidth="1"/>
    <col min="6" max="16384" width="9.140625" style="2"/>
  </cols>
  <sheetData>
    <row r="1" spans="1:10" x14ac:dyDescent="0.2">
      <c r="A1" s="6" t="s">
        <v>0</v>
      </c>
    </row>
    <row r="2" spans="1:10" x14ac:dyDescent="0.2">
      <c r="A2" s="2" t="s">
        <v>2</v>
      </c>
      <c r="H2" s="2" t="s">
        <v>3</v>
      </c>
      <c r="I2" s="2">
        <v>13.8</v>
      </c>
    </row>
    <row r="3" spans="1:10" x14ac:dyDescent="0.2">
      <c r="H3" s="2" t="s">
        <v>4</v>
      </c>
      <c r="I3" s="8">
        <v>675</v>
      </c>
      <c r="J3" s="3" t="s">
        <v>81</v>
      </c>
    </row>
    <row r="4" spans="1:10" x14ac:dyDescent="0.2">
      <c r="B4" s="2" t="s">
        <v>84</v>
      </c>
      <c r="H4" s="2" t="s">
        <v>5</v>
      </c>
      <c r="I4" s="8">
        <f>+I3*I2</f>
        <v>9315</v>
      </c>
    </row>
    <row r="5" spans="1:10" x14ac:dyDescent="0.2">
      <c r="B5" s="1" t="s">
        <v>1</v>
      </c>
      <c r="H5" s="2" t="s">
        <v>6</v>
      </c>
      <c r="I5" s="8">
        <v>2739</v>
      </c>
      <c r="J5" s="3" t="s">
        <v>81</v>
      </c>
    </row>
    <row r="6" spans="1:10" x14ac:dyDescent="0.2">
      <c r="H6" s="2" t="s">
        <v>7</v>
      </c>
      <c r="I6" s="8">
        <f>14168+346</f>
        <v>14514</v>
      </c>
      <c r="J6" s="3" t="s">
        <v>81</v>
      </c>
    </row>
    <row r="7" spans="1:10" x14ac:dyDescent="0.2">
      <c r="B7" s="13" t="s">
        <v>46</v>
      </c>
      <c r="C7" s="14" t="s">
        <v>47</v>
      </c>
      <c r="D7" s="14" t="s">
        <v>52</v>
      </c>
      <c r="E7" s="15" t="s">
        <v>53</v>
      </c>
      <c r="H7" s="2" t="s">
        <v>8</v>
      </c>
      <c r="I7" s="8">
        <f>+I4-I5+I6</f>
        <v>21090</v>
      </c>
    </row>
    <row r="8" spans="1:10" x14ac:dyDescent="0.2">
      <c r="B8" s="16" t="s">
        <v>48</v>
      </c>
      <c r="C8" s="17" t="s">
        <v>68</v>
      </c>
      <c r="D8" s="18">
        <v>0.62688976955819753</v>
      </c>
      <c r="E8" s="19"/>
    </row>
    <row r="9" spans="1:10" x14ac:dyDescent="0.2">
      <c r="B9" s="20" t="s">
        <v>49</v>
      </c>
      <c r="C9" s="2" t="s">
        <v>69</v>
      </c>
      <c r="D9" s="21">
        <v>0.27594305005137237</v>
      </c>
      <c r="E9" s="22"/>
      <c r="H9" s="2" t="s">
        <v>78</v>
      </c>
      <c r="I9" s="2" t="s">
        <v>79</v>
      </c>
    </row>
    <row r="10" spans="1:10" x14ac:dyDescent="0.2">
      <c r="B10" s="23" t="s">
        <v>50</v>
      </c>
      <c r="C10" s="24" t="s">
        <v>51</v>
      </c>
      <c r="D10" s="25">
        <v>9.9662410098341411E-2</v>
      </c>
      <c r="E10" s="26"/>
    </row>
    <row r="12" spans="1:10" x14ac:dyDescent="0.2">
      <c r="B12" s="2" t="s">
        <v>54</v>
      </c>
      <c r="C12" s="2" t="s">
        <v>66</v>
      </c>
    </row>
    <row r="13" spans="1:10" x14ac:dyDescent="0.2">
      <c r="B13" s="2" t="s">
        <v>60</v>
      </c>
      <c r="C13" s="2" t="s">
        <v>62</v>
      </c>
    </row>
    <row r="14" spans="1:10" x14ac:dyDescent="0.2">
      <c r="B14" s="2" t="s">
        <v>63</v>
      </c>
      <c r="C14" s="2" t="s">
        <v>67</v>
      </c>
    </row>
    <row r="15" spans="1:10" x14ac:dyDescent="0.2">
      <c r="B15" s="2" t="s">
        <v>64</v>
      </c>
      <c r="C15" s="2" t="s">
        <v>65</v>
      </c>
    </row>
    <row r="17" spans="2:2" x14ac:dyDescent="0.2">
      <c r="B17" s="27" t="s">
        <v>58</v>
      </c>
    </row>
    <row r="18" spans="2:2" x14ac:dyDescent="0.2">
      <c r="B18" s="2" t="s">
        <v>59</v>
      </c>
    </row>
    <row r="19" spans="2:2" x14ac:dyDescent="0.2">
      <c r="B19" s="2" t="s">
        <v>85</v>
      </c>
    </row>
    <row r="20" spans="2:2" x14ac:dyDescent="0.2">
      <c r="B20" s="2" t="s">
        <v>86</v>
      </c>
    </row>
    <row r="21" spans="2:2" x14ac:dyDescent="0.2">
      <c r="B21" s="2" t="s">
        <v>87</v>
      </c>
    </row>
  </sheetData>
  <hyperlinks>
    <hyperlink ref="B5" r:id="rId1" xr:uid="{400D10A1-01D1-4BD6-8FB7-8A1F6425721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63947-F542-4644-8421-F3B9C093429B}">
  <dimension ref="A1:AW193"/>
  <sheetViews>
    <sheetView zoomScale="200" zoomScaleNormal="200" workbookViewId="0">
      <pane xSplit="2" ySplit="2" topLeftCell="I3" activePane="bottomRight" state="frozen"/>
      <selection pane="topRight" activeCell="C1" sqref="C1"/>
      <selection pane="bottomLeft" activeCell="A3" sqref="A3"/>
      <selection pane="bottomRight"/>
    </sheetView>
  </sheetViews>
  <sheetFormatPr defaultRowHeight="12.75" x14ac:dyDescent="0.2"/>
  <cols>
    <col min="1" max="1" width="5.42578125" style="2" bestFit="1" customWidth="1"/>
    <col min="2" max="2" width="30.85546875" style="2" bestFit="1" customWidth="1"/>
    <col min="3" max="16384" width="9.140625" style="2"/>
  </cols>
  <sheetData>
    <row r="1" spans="1:49" x14ac:dyDescent="0.2">
      <c r="A1" s="1" t="s">
        <v>10</v>
      </c>
    </row>
    <row r="2" spans="1:49" x14ac:dyDescent="0.2">
      <c r="C2" s="3" t="s">
        <v>11</v>
      </c>
      <c r="D2" s="3" t="s">
        <v>12</v>
      </c>
      <c r="E2" s="3" t="s">
        <v>13</v>
      </c>
      <c r="F2" s="3" t="s">
        <v>14</v>
      </c>
      <c r="G2" s="3" t="s">
        <v>15</v>
      </c>
      <c r="H2" s="3" t="s">
        <v>9</v>
      </c>
      <c r="I2" s="3" t="s">
        <v>16</v>
      </c>
      <c r="J2" s="3" t="s">
        <v>17</v>
      </c>
      <c r="K2" s="3" t="s">
        <v>80</v>
      </c>
      <c r="L2" s="3" t="s">
        <v>81</v>
      </c>
      <c r="M2" s="3" t="s">
        <v>82</v>
      </c>
      <c r="N2" s="3" t="s">
        <v>83</v>
      </c>
      <c r="P2" s="3" t="s">
        <v>18</v>
      </c>
      <c r="Q2" s="3" t="s">
        <v>19</v>
      </c>
      <c r="R2" s="3" t="s">
        <v>20</v>
      </c>
      <c r="S2" s="3" t="s">
        <v>21</v>
      </c>
      <c r="T2" s="3" t="s">
        <v>22</v>
      </c>
      <c r="U2" s="3" t="s">
        <v>23</v>
      </c>
      <c r="V2" s="3" t="s">
        <v>24</v>
      </c>
    </row>
    <row r="3" spans="1:49" x14ac:dyDescent="0.2">
      <c r="B3" s="2" t="s">
        <v>61</v>
      </c>
      <c r="C3" s="3">
        <v>60</v>
      </c>
      <c r="D3" s="3">
        <v>60.7</v>
      </c>
      <c r="E3" s="3">
        <v>68.400000000000006</v>
      </c>
      <c r="F3" s="3">
        <f>+U3</f>
        <v>67.5</v>
      </c>
      <c r="G3" s="3">
        <v>71.2</v>
      </c>
      <c r="H3" s="3">
        <v>68.400000000000006</v>
      </c>
      <c r="I3" s="3">
        <v>71.900000000000006</v>
      </c>
      <c r="J3" s="3"/>
      <c r="K3" s="3">
        <v>79</v>
      </c>
      <c r="L3" s="3">
        <v>77.7</v>
      </c>
      <c r="M3" s="3"/>
      <c r="N3" s="3"/>
      <c r="P3" s="3"/>
      <c r="Q3" s="3"/>
      <c r="R3" s="3"/>
      <c r="S3" s="3"/>
      <c r="T3" s="3"/>
      <c r="U3" s="3">
        <v>67.5</v>
      </c>
      <c r="V3" s="3"/>
    </row>
    <row r="4" spans="1:49" x14ac:dyDescent="0.2"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P4" s="3"/>
      <c r="Q4" s="3"/>
      <c r="R4" s="3"/>
      <c r="S4" s="3"/>
      <c r="T4" s="3"/>
      <c r="U4" s="3"/>
      <c r="V4" s="3"/>
    </row>
    <row r="5" spans="1:49" x14ac:dyDescent="0.2">
      <c r="B5" s="2" t="s">
        <v>54</v>
      </c>
      <c r="C5" s="4">
        <v>2651</v>
      </c>
      <c r="D5" s="4">
        <v>2395</v>
      </c>
      <c r="E5" s="4">
        <v>2133</v>
      </c>
      <c r="F5" s="4"/>
      <c r="G5" s="4">
        <v>3096</v>
      </c>
      <c r="H5" s="4">
        <v>2251</v>
      </c>
      <c r="I5" s="4">
        <v>2174</v>
      </c>
      <c r="J5" s="4"/>
      <c r="K5" s="4">
        <v>2513</v>
      </c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</row>
    <row r="6" spans="1:49" x14ac:dyDescent="0.2">
      <c r="B6" s="2" t="s">
        <v>55</v>
      </c>
      <c r="C6" s="4">
        <v>3179</v>
      </c>
      <c r="D6" s="4">
        <v>3225</v>
      </c>
      <c r="E6" s="4">
        <v>3262</v>
      </c>
      <c r="F6" s="4"/>
      <c r="G6" s="5">
        <v>557</v>
      </c>
      <c r="H6" s="4">
        <v>3275</v>
      </c>
      <c r="I6" s="4">
        <v>3215</v>
      </c>
      <c r="J6" s="4"/>
      <c r="K6" s="4">
        <v>3397</v>
      </c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</row>
    <row r="7" spans="1:49" x14ac:dyDescent="0.2">
      <c r="B7" s="2" t="s">
        <v>56</v>
      </c>
      <c r="C7" s="4">
        <v>127</v>
      </c>
      <c r="D7" s="4">
        <v>231</v>
      </c>
      <c r="E7" s="4">
        <v>377</v>
      </c>
      <c r="F7" s="4"/>
      <c r="G7" s="4">
        <v>153</v>
      </c>
      <c r="H7" s="4">
        <v>138</v>
      </c>
      <c r="I7" s="4">
        <v>108</v>
      </c>
      <c r="J7" s="4"/>
      <c r="K7" s="4">
        <v>148</v>
      </c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</row>
    <row r="8" spans="1:49" x14ac:dyDescent="0.2">
      <c r="B8" s="2" t="s">
        <v>57</v>
      </c>
      <c r="C8" s="4">
        <v>1308</v>
      </c>
      <c r="D8" s="4">
        <v>1755</v>
      </c>
      <c r="E8" s="4">
        <v>1361</v>
      </c>
      <c r="F8" s="4"/>
      <c r="G8" s="4">
        <v>1079</v>
      </c>
      <c r="H8" s="4">
        <v>1149</v>
      </c>
      <c r="I8" s="4">
        <v>1234</v>
      </c>
      <c r="J8" s="4"/>
      <c r="K8" s="4">
        <v>1134</v>
      </c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</row>
    <row r="9" spans="1:49" x14ac:dyDescent="0.2">
      <c r="B9" s="2" t="s">
        <v>48</v>
      </c>
      <c r="C9" s="4">
        <v>5193</v>
      </c>
      <c r="D9" s="4">
        <v>5157</v>
      </c>
      <c r="E9" s="4">
        <v>4567</v>
      </c>
      <c r="F9" s="4"/>
      <c r="G9" s="4">
        <v>5231</v>
      </c>
      <c r="H9" s="4">
        <v>4271</v>
      </c>
      <c r="I9" s="4">
        <v>4298</v>
      </c>
      <c r="J9" s="4"/>
      <c r="K9" s="4">
        <v>4538</v>
      </c>
      <c r="L9" s="4">
        <v>4011</v>
      </c>
      <c r="M9" s="4"/>
      <c r="N9" s="4"/>
      <c r="O9" s="4"/>
      <c r="P9" s="4"/>
      <c r="Q9" s="4"/>
      <c r="R9" s="4"/>
      <c r="S9" s="4"/>
      <c r="T9" s="4">
        <v>21732</v>
      </c>
      <c r="U9" s="4">
        <v>20085</v>
      </c>
      <c r="V9" s="4">
        <v>18779</v>
      </c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</row>
    <row r="10" spans="1:49" x14ac:dyDescent="0.2">
      <c r="B10" s="2" t="s">
        <v>49</v>
      </c>
      <c r="C10" s="4">
        <v>1510</v>
      </c>
      <c r="D10" s="4">
        <v>1665</v>
      </c>
      <c r="E10" s="4">
        <v>1692</v>
      </c>
      <c r="F10" s="4"/>
      <c r="G10" s="4">
        <v>1879</v>
      </c>
      <c r="H10" s="4">
        <v>1880</v>
      </c>
      <c r="I10" s="4">
        <v>1860</v>
      </c>
      <c r="J10" s="4"/>
      <c r="K10" s="4">
        <v>2044</v>
      </c>
      <c r="L10" s="4">
        <v>2160</v>
      </c>
      <c r="M10" s="4"/>
      <c r="N10" s="4"/>
      <c r="O10" s="4"/>
      <c r="P10" s="4"/>
      <c r="Q10" s="4"/>
      <c r="R10" s="4"/>
      <c r="S10" s="4"/>
      <c r="T10" s="4">
        <v>4904</v>
      </c>
      <c r="U10" s="4">
        <v>6736</v>
      </c>
      <c r="V10" s="4">
        <v>7632</v>
      </c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</row>
    <row r="11" spans="1:49" x14ac:dyDescent="0.2">
      <c r="B11" s="2" t="s">
        <v>50</v>
      </c>
      <c r="C11" s="4">
        <v>588</v>
      </c>
      <c r="D11" s="4">
        <v>831</v>
      </c>
      <c r="E11" s="4">
        <v>891</v>
      </c>
      <c r="F11" s="4"/>
      <c r="G11" s="4">
        <v>605</v>
      </c>
      <c r="H11" s="4">
        <v>679</v>
      </c>
      <c r="I11" s="4">
        <v>590</v>
      </c>
      <c r="J11" s="4"/>
      <c r="K11" s="4">
        <v>627</v>
      </c>
      <c r="L11" s="4">
        <v>690</v>
      </c>
      <c r="M11" s="4"/>
      <c r="N11" s="4"/>
      <c r="O11" s="4"/>
      <c r="P11" s="4"/>
      <c r="Q11" s="4"/>
      <c r="R11" s="4"/>
      <c r="S11" s="4"/>
      <c r="T11" s="4">
        <v>3706</v>
      </c>
      <c r="U11" s="4">
        <v>2957</v>
      </c>
      <c r="V11" s="4">
        <v>2955</v>
      </c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</row>
    <row r="12" spans="1:49" s="6" customFormat="1" x14ac:dyDescent="0.2">
      <c r="B12" s="6" t="s">
        <v>25</v>
      </c>
      <c r="C12" s="7">
        <v>7265</v>
      </c>
      <c r="D12" s="7">
        <v>7616</v>
      </c>
      <c r="E12" s="7">
        <v>7133</v>
      </c>
      <c r="F12" s="7"/>
      <c r="G12" s="7">
        <v>7685</v>
      </c>
      <c r="H12" s="7">
        <v>6813</v>
      </c>
      <c r="I12" s="7">
        <v>6731</v>
      </c>
      <c r="J12" s="7"/>
      <c r="K12" s="7">
        <v>7192</v>
      </c>
      <c r="L12" s="7">
        <v>6849</v>
      </c>
      <c r="M12" s="7"/>
      <c r="N12" s="7"/>
      <c r="O12" s="7"/>
      <c r="P12" s="7"/>
      <c r="Q12" s="7"/>
      <c r="R12" s="7"/>
      <c r="S12" s="7">
        <v>28586</v>
      </c>
      <c r="T12" s="7">
        <v>30154</v>
      </c>
      <c r="U12" s="7">
        <v>29652</v>
      </c>
      <c r="V12" s="7">
        <v>29213</v>
      </c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</row>
    <row r="13" spans="1:49" x14ac:dyDescent="0.2">
      <c r="B13" s="2" t="s">
        <v>26</v>
      </c>
      <c r="C13" s="4">
        <v>4964</v>
      </c>
      <c r="D13" s="4">
        <v>5227</v>
      </c>
      <c r="E13" s="4">
        <v>4681</v>
      </c>
      <c r="F13" s="4"/>
      <c r="G13" s="4">
        <v>5036</v>
      </c>
      <c r="H13" s="4">
        <v>4367</v>
      </c>
      <c r="I13" s="4">
        <v>4342</v>
      </c>
      <c r="J13" s="4"/>
      <c r="K13" s="4">
        <v>4961</v>
      </c>
      <c r="L13" s="4">
        <v>4624</v>
      </c>
      <c r="M13" s="4"/>
      <c r="N13" s="4"/>
      <c r="O13" s="4"/>
      <c r="P13" s="4"/>
      <c r="Q13" s="4"/>
      <c r="R13" s="4"/>
      <c r="S13" s="4">
        <v>17744</v>
      </c>
      <c r="T13" s="4">
        <v>19845</v>
      </c>
      <c r="U13" s="4">
        <v>20017</v>
      </c>
      <c r="V13" s="4">
        <v>19437</v>
      </c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</row>
    <row r="14" spans="1:49" x14ac:dyDescent="0.2">
      <c r="B14" s="2" t="s">
        <v>27</v>
      </c>
      <c r="C14" s="4">
        <f t="shared" ref="C14:G14" si="0">+C12-C13</f>
        <v>2301</v>
      </c>
      <c r="D14" s="4">
        <f t="shared" si="0"/>
        <v>2389</v>
      </c>
      <c r="E14" s="4">
        <f t="shared" si="0"/>
        <v>2452</v>
      </c>
      <c r="F14" s="4">
        <f t="shared" si="0"/>
        <v>0</v>
      </c>
      <c r="G14" s="4">
        <f t="shared" si="0"/>
        <v>2649</v>
      </c>
      <c r="H14" s="4">
        <f>+H12-H13</f>
        <v>2446</v>
      </c>
      <c r="I14" s="4">
        <f t="shared" ref="I14" si="1">+I12-I13</f>
        <v>2389</v>
      </c>
      <c r="J14" s="4">
        <f t="shared" ref="J14:L14" si="2">+J12-J13</f>
        <v>0</v>
      </c>
      <c r="K14" s="4">
        <f t="shared" si="2"/>
        <v>2231</v>
      </c>
      <c r="L14" s="4">
        <f t="shared" si="2"/>
        <v>2225</v>
      </c>
      <c r="M14" s="4"/>
      <c r="N14" s="4"/>
      <c r="O14" s="4"/>
      <c r="P14" s="4">
        <f t="shared" ref="P14" si="3">+P12-P13</f>
        <v>0</v>
      </c>
      <c r="Q14" s="4">
        <f t="shared" ref="Q14" si="4">+Q12-Q13</f>
        <v>0</v>
      </c>
      <c r="R14" s="4">
        <f t="shared" ref="R14" si="5">+R12-R13</f>
        <v>0</v>
      </c>
      <c r="S14" s="4">
        <f t="shared" ref="S14" si="6">+S12-S13</f>
        <v>10842</v>
      </c>
      <c r="T14" s="4">
        <f t="shared" ref="T14" si="7">+T12-T13</f>
        <v>10309</v>
      </c>
      <c r="U14" s="4">
        <f t="shared" ref="U14" si="8">+U12-U13</f>
        <v>9635</v>
      </c>
      <c r="V14" s="4">
        <f t="shared" ref="V14" si="9">+V12-V13</f>
        <v>9776</v>
      </c>
      <c r="W14" s="4"/>
      <c r="X14" s="4">
        <f t="shared" ref="X14" si="10">+X12-X13</f>
        <v>0</v>
      </c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</row>
    <row r="15" spans="1:49" x14ac:dyDescent="0.2">
      <c r="B15" s="2" t="s">
        <v>28</v>
      </c>
      <c r="C15" s="4">
        <v>1674</v>
      </c>
      <c r="D15" s="4">
        <v>697</v>
      </c>
      <c r="E15" s="4">
        <v>0</v>
      </c>
      <c r="F15" s="4"/>
      <c r="G15" s="4">
        <v>1118</v>
      </c>
      <c r="H15" s="4">
        <v>0</v>
      </c>
      <c r="I15" s="4">
        <v>0</v>
      </c>
      <c r="J15" s="4"/>
      <c r="K15" s="4">
        <v>0</v>
      </c>
      <c r="L15" s="4">
        <v>0</v>
      </c>
      <c r="M15" s="4"/>
      <c r="N15" s="4"/>
      <c r="O15" s="4"/>
      <c r="P15" s="4"/>
      <c r="Q15" s="4"/>
      <c r="R15" s="4"/>
      <c r="S15" s="4">
        <v>0</v>
      </c>
      <c r="T15" s="4">
        <v>0</v>
      </c>
      <c r="U15" s="4">
        <v>2371</v>
      </c>
      <c r="V15" s="4">
        <v>1118</v>
      </c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</row>
    <row r="16" spans="1:49" x14ac:dyDescent="0.2">
      <c r="B16" s="2" t="s">
        <v>29</v>
      </c>
      <c r="C16" s="4">
        <v>1753</v>
      </c>
      <c r="D16" s="4">
        <v>1783</v>
      </c>
      <c r="E16" s="4">
        <v>1736</v>
      </c>
      <c r="F16" s="4"/>
      <c r="G16" s="4">
        <v>1662</v>
      </c>
      <c r="H16" s="4">
        <v>1579</v>
      </c>
      <c r="I16" s="4">
        <v>1531</v>
      </c>
      <c r="J16" s="4"/>
      <c r="K16" s="4">
        <v>1543</v>
      </c>
      <c r="L16" s="4">
        <v>1401</v>
      </c>
      <c r="M16" s="4"/>
      <c r="N16" s="4"/>
      <c r="O16" s="4"/>
      <c r="P16" s="4"/>
      <c r="Q16" s="4"/>
      <c r="R16" s="4"/>
      <c r="S16" s="4">
        <v>6398</v>
      </c>
      <c r="T16" s="4">
        <v>7033</v>
      </c>
      <c r="U16" s="4">
        <v>7245</v>
      </c>
      <c r="V16" s="4">
        <v>6658</v>
      </c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</row>
    <row r="17" spans="2:49" x14ac:dyDescent="0.2">
      <c r="B17" s="2" t="s">
        <v>30</v>
      </c>
      <c r="C17" s="4">
        <v>100</v>
      </c>
      <c r="D17" s="4">
        <v>105</v>
      </c>
      <c r="E17" s="4">
        <v>105</v>
      </c>
      <c r="F17" s="4"/>
      <c r="G17" s="4">
        <v>100</v>
      </c>
      <c r="H17" s="4">
        <v>101</v>
      </c>
      <c r="I17" s="4">
        <v>96</v>
      </c>
      <c r="J17" s="4"/>
      <c r="K17" s="4">
        <v>88</v>
      </c>
      <c r="L17" s="4">
        <v>87</v>
      </c>
      <c r="M17" s="4"/>
      <c r="N17" s="4"/>
      <c r="O17" s="4"/>
      <c r="P17" s="4"/>
      <c r="Q17" s="4"/>
      <c r="R17" s="4"/>
      <c r="S17" s="4">
        <v>390</v>
      </c>
      <c r="T17" s="4">
        <v>378</v>
      </c>
      <c r="U17" s="4">
        <v>418</v>
      </c>
      <c r="V17" s="4">
        <v>392</v>
      </c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</row>
    <row r="18" spans="2:49" x14ac:dyDescent="0.2">
      <c r="B18" s="2" t="s">
        <v>31</v>
      </c>
      <c r="C18" s="4">
        <v>0</v>
      </c>
      <c r="D18" s="4">
        <v>0</v>
      </c>
      <c r="E18" s="4">
        <v>0</v>
      </c>
      <c r="F18" s="4"/>
      <c r="G18" s="4">
        <v>0</v>
      </c>
      <c r="H18" s="4">
        <v>5996</v>
      </c>
      <c r="I18" s="4">
        <v>104</v>
      </c>
      <c r="J18" s="4"/>
      <c r="K18" s="4">
        <v>85</v>
      </c>
      <c r="L18" s="4">
        <v>157</v>
      </c>
      <c r="M18" s="4"/>
      <c r="N18" s="4"/>
      <c r="O18" s="4"/>
      <c r="P18" s="4"/>
      <c r="Q18" s="4"/>
      <c r="R18" s="4"/>
      <c r="S18" s="4">
        <v>0</v>
      </c>
      <c r="T18" s="4">
        <v>27</v>
      </c>
      <c r="U18" s="4">
        <v>83</v>
      </c>
      <c r="V18" s="4">
        <v>6130</v>
      </c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</row>
    <row r="19" spans="2:49" x14ac:dyDescent="0.2">
      <c r="B19" s="2" t="s">
        <v>32</v>
      </c>
      <c r="C19" s="4">
        <v>0</v>
      </c>
      <c r="D19" s="4">
        <v>54</v>
      </c>
      <c r="E19" s="4">
        <v>-10</v>
      </c>
      <c r="F19" s="4"/>
      <c r="G19" s="4">
        <v>186</v>
      </c>
      <c r="H19" s="4">
        <v>88</v>
      </c>
      <c r="I19" s="4">
        <v>321</v>
      </c>
      <c r="J19" s="4"/>
      <c r="K19" s="4">
        <v>-35</v>
      </c>
      <c r="L19" s="4">
        <v>181</v>
      </c>
      <c r="M19" s="4"/>
      <c r="N19" s="4"/>
      <c r="O19" s="4"/>
      <c r="P19" s="4"/>
      <c r="Q19" s="4"/>
      <c r="R19" s="4"/>
      <c r="S19" s="4">
        <f>100-2343</f>
        <v>-2243</v>
      </c>
      <c r="T19" s="4">
        <f>585-56</f>
        <v>529</v>
      </c>
      <c r="U19" s="4">
        <v>-31</v>
      </c>
      <c r="V19" s="4">
        <v>747</v>
      </c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</row>
    <row r="20" spans="2:49" x14ac:dyDescent="0.2">
      <c r="B20" s="2" t="s">
        <v>33</v>
      </c>
      <c r="C20" s="4">
        <f t="shared" ref="C20:G20" si="11">+C14-SUM(C15:C19)</f>
        <v>-1226</v>
      </c>
      <c r="D20" s="4">
        <f t="shared" si="11"/>
        <v>-250</v>
      </c>
      <c r="E20" s="4">
        <f t="shared" si="11"/>
        <v>621</v>
      </c>
      <c r="F20" s="4">
        <f t="shared" si="11"/>
        <v>0</v>
      </c>
      <c r="G20" s="4">
        <f t="shared" si="11"/>
        <v>-417</v>
      </c>
      <c r="H20" s="4">
        <f>+H14-SUM(H15:H19)</f>
        <v>-5318</v>
      </c>
      <c r="I20" s="4">
        <f t="shared" ref="I20" si="12">+I14-SUM(I15:I19)</f>
        <v>337</v>
      </c>
      <c r="J20" s="4">
        <f t="shared" ref="J20:L20" si="13">+J14-SUM(J15:J19)</f>
        <v>0</v>
      </c>
      <c r="K20" s="4">
        <f t="shared" si="13"/>
        <v>550</v>
      </c>
      <c r="L20" s="4">
        <f t="shared" si="13"/>
        <v>399</v>
      </c>
      <c r="M20" s="4"/>
      <c r="N20" s="4"/>
      <c r="O20" s="4"/>
      <c r="P20" s="4">
        <f t="shared" ref="P20" si="14">+P14-SUM(P15:P19)</f>
        <v>0</v>
      </c>
      <c r="Q20" s="4">
        <f t="shared" ref="Q20" si="15">+Q14-SUM(Q15:Q19)</f>
        <v>0</v>
      </c>
      <c r="R20" s="4">
        <f t="shared" ref="R20" si="16">+R14-SUM(R15:R19)</f>
        <v>0</v>
      </c>
      <c r="S20" s="4">
        <f t="shared" ref="S20" si="17">+S14-SUM(S15:S19)</f>
        <v>6297</v>
      </c>
      <c r="T20" s="4">
        <f t="shared" ref="T20" si="18">+T14-SUM(T15:T19)</f>
        <v>2342</v>
      </c>
      <c r="U20" s="4">
        <f t="shared" ref="U20" si="19">+U14-SUM(U15:U19)</f>
        <v>-451</v>
      </c>
      <c r="V20" s="4">
        <f t="shared" ref="V20" si="20">+V14-SUM(V15:V19)</f>
        <v>-5269</v>
      </c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</row>
    <row r="21" spans="2:49" x14ac:dyDescent="0.2">
      <c r="B21" s="2" t="s">
        <v>34</v>
      </c>
      <c r="C21" s="4">
        <v>226</v>
      </c>
      <c r="D21" s="4">
        <v>240</v>
      </c>
      <c r="E21" s="4">
        <v>232</v>
      </c>
      <c r="F21" s="4"/>
      <c r="G21" s="4">
        <v>221</v>
      </c>
      <c r="H21" s="4">
        <v>215</v>
      </c>
      <c r="I21" s="4">
        <v>209</v>
      </c>
      <c r="J21" s="4"/>
      <c r="K21" s="4">
        <v>217</v>
      </c>
      <c r="L21" s="4">
        <v>214</v>
      </c>
      <c r="M21" s="4"/>
      <c r="N21" s="4"/>
      <c r="O21" s="4"/>
      <c r="P21" s="4"/>
      <c r="Q21" s="4"/>
      <c r="R21" s="4"/>
      <c r="S21" s="4">
        <v>986</v>
      </c>
      <c r="T21" s="4">
        <v>931</v>
      </c>
      <c r="U21" s="4">
        <v>920</v>
      </c>
      <c r="V21" s="4">
        <v>860</v>
      </c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</row>
    <row r="22" spans="2:49" x14ac:dyDescent="0.2">
      <c r="B22" s="2" t="s">
        <v>35</v>
      </c>
      <c r="C22" s="4">
        <v>35</v>
      </c>
      <c r="D22" s="4">
        <v>33</v>
      </c>
      <c r="E22" s="4">
        <v>29</v>
      </c>
      <c r="F22" s="4"/>
      <c r="G22" s="4">
        <v>45</v>
      </c>
      <c r="H22" s="4">
        <v>35</v>
      </c>
      <c r="I22" s="4">
        <v>31</v>
      </c>
      <c r="J22" s="4"/>
      <c r="K22" s="4">
        <v>38</v>
      </c>
      <c r="L22" s="4">
        <v>32</v>
      </c>
      <c r="M22" s="4"/>
      <c r="N22" s="4"/>
      <c r="O22" s="4"/>
      <c r="P22" s="4"/>
      <c r="Q22" s="4"/>
      <c r="R22" s="4"/>
      <c r="S22" s="4">
        <v>53</v>
      </c>
      <c r="T22" s="4">
        <v>108</v>
      </c>
      <c r="U22" s="4">
        <v>137</v>
      </c>
      <c r="V22" s="4">
        <v>151</v>
      </c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</row>
    <row r="23" spans="2:49" x14ac:dyDescent="0.2">
      <c r="B23" s="2" t="s">
        <v>36</v>
      </c>
      <c r="C23" s="4">
        <v>0</v>
      </c>
      <c r="D23" s="4">
        <v>168</v>
      </c>
      <c r="E23" s="4">
        <v>0</v>
      </c>
      <c r="F23" s="4"/>
      <c r="G23" s="4">
        <v>-4</v>
      </c>
      <c r="H23" s="4">
        <v>0</v>
      </c>
      <c r="I23" s="4">
        <v>0</v>
      </c>
      <c r="J23" s="4"/>
      <c r="K23" s="4">
        <v>0</v>
      </c>
      <c r="L23" s="4">
        <v>0</v>
      </c>
      <c r="M23" s="4"/>
      <c r="N23" s="4"/>
      <c r="O23" s="4"/>
      <c r="P23" s="4"/>
      <c r="Q23" s="4"/>
      <c r="R23" s="4"/>
      <c r="S23" s="4">
        <v>47</v>
      </c>
      <c r="T23" s="4">
        <v>-9</v>
      </c>
      <c r="U23" s="4">
        <v>168</v>
      </c>
      <c r="V23" s="4">
        <v>-17</v>
      </c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</row>
    <row r="24" spans="2:49" x14ac:dyDescent="0.2">
      <c r="B24" s="2" t="s">
        <v>37</v>
      </c>
      <c r="C24" s="4">
        <v>-46</v>
      </c>
      <c r="D24" s="4">
        <v>-60</v>
      </c>
      <c r="E24" s="4">
        <v>-42</v>
      </c>
      <c r="F24" s="4"/>
      <c r="G24" s="4">
        <v>-38</v>
      </c>
      <c r="H24" s="4">
        <v>-49</v>
      </c>
      <c r="I24" s="4">
        <v>-39</v>
      </c>
      <c r="J24" s="4"/>
      <c r="K24" s="4">
        <v>-37</v>
      </c>
      <c r="L24" s="4">
        <v>-39</v>
      </c>
      <c r="M24" s="4"/>
      <c r="N24" s="4"/>
      <c r="O24" s="4"/>
      <c r="P24" s="4"/>
      <c r="Q24" s="4"/>
      <c r="R24" s="4"/>
      <c r="S24" s="4">
        <f>-128-77</f>
        <v>-205</v>
      </c>
      <c r="T24" s="4">
        <f>-120-124</f>
        <v>-244</v>
      </c>
      <c r="U24" s="4">
        <f>29-216</f>
        <v>-187</v>
      </c>
      <c r="V24" s="4">
        <v>-182</v>
      </c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</row>
    <row r="25" spans="2:49" x14ac:dyDescent="0.2">
      <c r="B25" s="2" t="s">
        <v>38</v>
      </c>
      <c r="C25" s="4">
        <f t="shared" ref="C25:G25" si="21">+C20-C21+C22+C23+C24</f>
        <v>-1463</v>
      </c>
      <c r="D25" s="4">
        <f t="shared" si="21"/>
        <v>-349</v>
      </c>
      <c r="E25" s="4">
        <f t="shared" si="21"/>
        <v>376</v>
      </c>
      <c r="F25" s="4">
        <f t="shared" si="21"/>
        <v>0</v>
      </c>
      <c r="G25" s="4">
        <f t="shared" si="21"/>
        <v>-635</v>
      </c>
      <c r="H25" s="4">
        <f>+H20-H21+H22+H23+H24</f>
        <v>-5547</v>
      </c>
      <c r="I25" s="4">
        <f t="shared" ref="I25" si="22">+I20-I21+I22+I23+I24</f>
        <v>120</v>
      </c>
      <c r="J25" s="4">
        <f t="shared" ref="J25:L25" si="23">+J20-J21+J22+J23+J24</f>
        <v>0</v>
      </c>
      <c r="K25" s="4">
        <f t="shared" si="23"/>
        <v>334</v>
      </c>
      <c r="L25" s="4">
        <f t="shared" si="23"/>
        <v>178</v>
      </c>
      <c r="M25" s="4"/>
      <c r="N25" s="4"/>
      <c r="O25" s="4"/>
      <c r="P25" s="4">
        <f t="shared" ref="P25" si="24">+P20-P21+P22+P23+P24</f>
        <v>0</v>
      </c>
      <c r="Q25" s="4">
        <f t="shared" ref="Q25" si="25">+Q20-Q21+Q22+Q23+Q24</f>
        <v>0</v>
      </c>
      <c r="R25" s="4">
        <f t="shared" ref="R25" si="26">+R20-R21+R22+R23+R24</f>
        <v>0</v>
      </c>
      <c r="S25" s="4">
        <f>+S20-S21+S22+S23+S24</f>
        <v>5206</v>
      </c>
      <c r="T25" s="4">
        <f t="shared" ref="T25" si="27">+T20-T21+T22+T23+T24</f>
        <v>1266</v>
      </c>
      <c r="U25" s="4">
        <f t="shared" ref="U25" si="28">+U20-U21+U22+U23+U24</f>
        <v>-1253</v>
      </c>
      <c r="V25" s="4">
        <f t="shared" ref="V25" si="29">+V20-V21+V22+V23+V24</f>
        <v>-6177</v>
      </c>
      <c r="W25" s="4"/>
      <c r="X25" s="4">
        <f t="shared" ref="X25" si="30">+X20-X21+X22+X23+X24</f>
        <v>0</v>
      </c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</row>
    <row r="26" spans="2:49" x14ac:dyDescent="0.2">
      <c r="B26" s="2" t="s">
        <v>39</v>
      </c>
      <c r="C26" s="4">
        <v>-381</v>
      </c>
      <c r="D26" s="4">
        <v>-95</v>
      </c>
      <c r="E26" s="4">
        <v>40</v>
      </c>
      <c r="F26" s="4"/>
      <c r="G26" s="4">
        <v>-172</v>
      </c>
      <c r="H26" s="4">
        <v>-215</v>
      </c>
      <c r="I26" s="4">
        <v>45</v>
      </c>
      <c r="J26" s="4"/>
      <c r="K26" s="4">
        <v>100</v>
      </c>
      <c r="L26" s="4">
        <v>50</v>
      </c>
      <c r="M26" s="4"/>
      <c r="N26" s="4"/>
      <c r="O26" s="4"/>
      <c r="P26" s="4"/>
      <c r="Q26" s="4"/>
      <c r="R26" s="4"/>
      <c r="S26" s="4">
        <v>646</v>
      </c>
      <c r="T26" s="4">
        <v>227</v>
      </c>
      <c r="U26" s="4">
        <v>-361</v>
      </c>
      <c r="V26" s="4">
        <v>-305</v>
      </c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</row>
    <row r="27" spans="2:49" x14ac:dyDescent="0.2">
      <c r="B27" s="2" t="s">
        <v>41</v>
      </c>
      <c r="C27" s="4">
        <v>-75</v>
      </c>
      <c r="D27" s="4">
        <v>-109</v>
      </c>
      <c r="E27" s="4">
        <v>-75</v>
      </c>
      <c r="F27" s="4"/>
      <c r="G27" s="4">
        <v>-90</v>
      </c>
      <c r="H27" s="4">
        <v>-72</v>
      </c>
      <c r="I27" s="4">
        <v>-59</v>
      </c>
      <c r="J27" s="4"/>
      <c r="K27" s="4">
        <v>-73</v>
      </c>
      <c r="L27" s="4">
        <v>-67</v>
      </c>
      <c r="M27" s="4"/>
      <c r="N27" s="4"/>
      <c r="O27" s="4"/>
      <c r="P27" s="4"/>
      <c r="Q27" s="4"/>
      <c r="R27" s="4"/>
      <c r="S27" s="4">
        <v>-91</v>
      </c>
      <c r="T27" s="4">
        <v>-204</v>
      </c>
      <c r="U27" s="4">
        <v>-360</v>
      </c>
      <c r="V27" s="4">
        <v>-291</v>
      </c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</row>
    <row r="28" spans="2:49" x14ac:dyDescent="0.2">
      <c r="B28" s="2" t="s">
        <v>40</v>
      </c>
      <c r="C28" s="4">
        <f t="shared" ref="C28:G28" si="31">+C25-C26+C27</f>
        <v>-1157</v>
      </c>
      <c r="D28" s="4">
        <f t="shared" si="31"/>
        <v>-363</v>
      </c>
      <c r="E28" s="4">
        <f t="shared" si="31"/>
        <v>261</v>
      </c>
      <c r="F28" s="4">
        <f t="shared" si="31"/>
        <v>0</v>
      </c>
      <c r="G28" s="4">
        <f t="shared" si="31"/>
        <v>-553</v>
      </c>
      <c r="H28" s="4">
        <f>+H25-H26+H27</f>
        <v>-5404</v>
      </c>
      <c r="I28" s="4">
        <f t="shared" ref="I28" si="32">+I25-I26+I27</f>
        <v>16</v>
      </c>
      <c r="J28" s="4">
        <f t="shared" ref="J28:L28" si="33">+J25-J26+J27</f>
        <v>0</v>
      </c>
      <c r="K28" s="4">
        <f t="shared" si="33"/>
        <v>161</v>
      </c>
      <c r="L28" s="4">
        <f t="shared" si="33"/>
        <v>61</v>
      </c>
      <c r="M28" s="4"/>
      <c r="N28" s="4"/>
      <c r="O28" s="4"/>
      <c r="P28" s="4">
        <f t="shared" ref="P28" si="34">+P25-P26+P27</f>
        <v>0</v>
      </c>
      <c r="Q28" s="4">
        <f t="shared" ref="Q28" si="35">+Q25-Q26+Q27</f>
        <v>0</v>
      </c>
      <c r="R28" s="4">
        <f t="shared" ref="R28" si="36">+R25-R26+R27</f>
        <v>0</v>
      </c>
      <c r="S28" s="4">
        <f t="shared" ref="S28" si="37">+S25-S26+S27</f>
        <v>4469</v>
      </c>
      <c r="T28" s="4">
        <f t="shared" ref="T28" si="38">+T25-T26+T27</f>
        <v>835</v>
      </c>
      <c r="U28" s="4">
        <f t="shared" ref="U28" si="39">+U25-U26+U27</f>
        <v>-1252</v>
      </c>
      <c r="V28" s="4">
        <f t="shared" ref="V28" si="40">+V25-V26+V27</f>
        <v>-6163</v>
      </c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</row>
    <row r="29" spans="2:49" x14ac:dyDescent="0.2">
      <c r="B29" s="2" t="s">
        <v>44</v>
      </c>
      <c r="C29" s="4">
        <v>-45</v>
      </c>
      <c r="D29" s="4">
        <v>-73</v>
      </c>
      <c r="E29" s="4">
        <v>-48</v>
      </c>
      <c r="F29" s="4"/>
      <c r="G29" s="4">
        <v>-9</v>
      </c>
      <c r="H29" s="4">
        <v>0</v>
      </c>
      <c r="I29" s="4">
        <v>-5</v>
      </c>
      <c r="J29" s="4"/>
      <c r="K29" s="4">
        <v>0</v>
      </c>
      <c r="L29" s="4">
        <v>9</v>
      </c>
      <c r="M29" s="4"/>
      <c r="N29" s="4"/>
      <c r="O29" s="4"/>
      <c r="P29" s="4"/>
      <c r="Q29" s="4"/>
      <c r="R29" s="4"/>
      <c r="S29" s="4">
        <v>-162</v>
      </c>
      <c r="T29" s="4">
        <v>-379</v>
      </c>
      <c r="U29" s="4">
        <v>-676</v>
      </c>
      <c r="V29" s="4">
        <v>-14</v>
      </c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</row>
    <row r="30" spans="2:49" x14ac:dyDescent="0.2">
      <c r="B30" s="2" t="s">
        <v>42</v>
      </c>
      <c r="C30" s="4">
        <v>6</v>
      </c>
      <c r="D30" s="4">
        <v>9</v>
      </c>
      <c r="E30" s="4">
        <v>14</v>
      </c>
      <c r="F30" s="4"/>
      <c r="G30" s="4">
        <v>10</v>
      </c>
      <c r="H30" s="4">
        <v>9</v>
      </c>
      <c r="I30" s="4">
        <v>20</v>
      </c>
      <c r="J30" s="4"/>
      <c r="K30" s="4">
        <v>9</v>
      </c>
      <c r="L30" s="4">
        <v>-4</v>
      </c>
      <c r="M30" s="4"/>
      <c r="N30" s="4"/>
      <c r="O30" s="4"/>
      <c r="P30" s="4"/>
      <c r="Q30" s="4"/>
      <c r="R30" s="4"/>
      <c r="S30" s="4">
        <v>88</v>
      </c>
      <c r="T30" s="4">
        <v>110</v>
      </c>
      <c r="U30" s="4">
        <v>32</v>
      </c>
      <c r="V30" s="4">
        <v>41</v>
      </c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</row>
    <row r="31" spans="2:49" x14ac:dyDescent="0.2">
      <c r="B31" s="2" t="s">
        <v>43</v>
      </c>
      <c r="C31" s="4">
        <f t="shared" ref="C31:G31" si="41">+C28-SUM(C29:C30)</f>
        <v>-1118</v>
      </c>
      <c r="D31" s="4">
        <f t="shared" si="41"/>
        <v>-299</v>
      </c>
      <c r="E31" s="4">
        <f t="shared" si="41"/>
        <v>295</v>
      </c>
      <c r="F31" s="4">
        <f t="shared" si="41"/>
        <v>0</v>
      </c>
      <c r="G31" s="4">
        <f t="shared" si="41"/>
        <v>-554</v>
      </c>
      <c r="H31" s="4">
        <f>+H28-SUM(H29:H30)</f>
        <v>-5413</v>
      </c>
      <c r="I31" s="4">
        <f t="shared" ref="I31" si="42">+I28-SUM(I29:I30)</f>
        <v>1</v>
      </c>
      <c r="J31" s="4">
        <f t="shared" ref="J31:L31" si="43">+J28-SUM(J29:J30)</f>
        <v>0</v>
      </c>
      <c r="K31" s="4">
        <f t="shared" si="43"/>
        <v>152</v>
      </c>
      <c r="L31" s="4">
        <f t="shared" si="43"/>
        <v>56</v>
      </c>
      <c r="M31" s="4"/>
      <c r="N31" s="4"/>
      <c r="O31" s="4"/>
      <c r="P31" s="4">
        <f t="shared" ref="P31" si="44">+P28-SUM(P29:P30)</f>
        <v>0</v>
      </c>
      <c r="Q31" s="4">
        <f t="shared" ref="Q31" si="45">+Q28-SUM(Q29:Q30)</f>
        <v>0</v>
      </c>
      <c r="R31" s="4">
        <f t="shared" ref="R31" si="46">+R28-SUM(R29:R30)</f>
        <v>0</v>
      </c>
      <c r="S31" s="4">
        <f t="shared" ref="S31" si="47">+S28-SUM(S29:S30)</f>
        <v>4543</v>
      </c>
      <c r="T31" s="4">
        <f t="shared" ref="T31" si="48">+T28-SUM(T29:T30)</f>
        <v>1104</v>
      </c>
      <c r="U31" s="4">
        <f t="shared" ref="U31" si="49">+U28-SUM(U29:U30)</f>
        <v>-608</v>
      </c>
      <c r="V31" s="4">
        <f t="shared" ref="V31" si="50">+V28-SUM(V29:V30)</f>
        <v>-6190</v>
      </c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</row>
    <row r="32" spans="2:49" x14ac:dyDescent="0.2"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</row>
    <row r="33" spans="2:38" x14ac:dyDescent="0.2">
      <c r="B33" s="2" t="s">
        <v>45</v>
      </c>
      <c r="C33" s="9">
        <f t="shared" ref="C33:G33" si="51">+C31/C34</f>
        <v>-1.717357910906298</v>
      </c>
      <c r="D33" s="9">
        <f t="shared" si="51"/>
        <v>-0.45929339477726572</v>
      </c>
      <c r="E33" s="9">
        <f t="shared" si="51"/>
        <v>0.45245398773006135</v>
      </c>
      <c r="F33" s="9" t="e">
        <f t="shared" si="51"/>
        <v>#DIV/0!</v>
      </c>
      <c r="G33" s="9">
        <f t="shared" si="51"/>
        <v>-0.84709480122324154</v>
      </c>
      <c r="H33" s="9">
        <f>+H31/H34</f>
        <v>-8.11544227886057</v>
      </c>
      <c r="I33" s="9">
        <f t="shared" ref="I33:J33" si="52">+I31/I34</f>
        <v>1.4992503748125937E-3</v>
      </c>
      <c r="J33" s="9" t="e">
        <f t="shared" si="52"/>
        <v>#DIV/0!</v>
      </c>
      <c r="K33" s="9">
        <f t="shared" ref="K33:L33" si="53">+K31/K34</f>
        <v>0.22619047619047619</v>
      </c>
      <c r="L33" s="9">
        <f t="shared" si="53"/>
        <v>8.2962962962962961E-2</v>
      </c>
      <c r="M33" s="4"/>
      <c r="N33" s="4"/>
      <c r="O33" s="4"/>
      <c r="P33" s="4" t="e">
        <f t="shared" ref="P33" si="54">+P31/P34</f>
        <v>#DIV/0!</v>
      </c>
      <c r="Q33" s="4" t="e">
        <f t="shared" ref="Q33" si="55">+Q31/Q34</f>
        <v>#DIV/0!</v>
      </c>
      <c r="R33" s="4" t="e">
        <f t="shared" ref="R33" si="56">+R31/R34</f>
        <v>#DIV/0!</v>
      </c>
      <c r="S33" s="9">
        <f t="shared" ref="S33" si="57">+S31/S34</f>
        <v>7.0873634945397814</v>
      </c>
      <c r="T33" s="9">
        <f t="shared" ref="T33" si="58">+T31/T34</f>
        <v>1.7010785824345147</v>
      </c>
      <c r="U33" s="9">
        <f t="shared" ref="U33" si="59">+U31/U34</f>
        <v>-0.93251533742331283</v>
      </c>
      <c r="V33" s="9">
        <f t="shared" ref="V33" si="60">+V31/V34</f>
        <v>-9.3222891566265051</v>
      </c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</row>
    <row r="34" spans="2:38" x14ac:dyDescent="0.2">
      <c r="B34" s="2" t="s">
        <v>4</v>
      </c>
      <c r="C34" s="8">
        <v>651</v>
      </c>
      <c r="D34" s="8">
        <v>651</v>
      </c>
      <c r="E34" s="8">
        <v>652</v>
      </c>
      <c r="F34" s="8"/>
      <c r="G34" s="8">
        <v>654</v>
      </c>
      <c r="H34" s="8">
        <v>667</v>
      </c>
      <c r="I34" s="8">
        <v>667</v>
      </c>
      <c r="J34" s="8"/>
      <c r="K34" s="8">
        <v>672</v>
      </c>
      <c r="L34" s="8">
        <v>675</v>
      </c>
      <c r="M34" s="8"/>
      <c r="N34" s="8"/>
      <c r="O34" s="8"/>
      <c r="P34" s="8"/>
      <c r="Q34" s="8"/>
      <c r="R34" s="8"/>
      <c r="S34" s="8">
        <v>641</v>
      </c>
      <c r="T34" s="8">
        <v>649</v>
      </c>
      <c r="U34" s="8">
        <v>652</v>
      </c>
      <c r="V34" s="8">
        <v>664</v>
      </c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</row>
    <row r="35" spans="2:38" x14ac:dyDescent="0.2"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</row>
    <row r="36" spans="2:38" x14ac:dyDescent="0.2">
      <c r="B36" s="2" t="s">
        <v>77</v>
      </c>
      <c r="C36" s="8"/>
      <c r="D36" s="8"/>
      <c r="E36" s="8"/>
      <c r="F36" s="8"/>
      <c r="G36" s="10">
        <f t="shared" ref="G36:H36" si="61">+G3/C3-1</f>
        <v>0.18666666666666676</v>
      </c>
      <c r="H36" s="10">
        <f t="shared" si="61"/>
        <v>0.12685337726523893</v>
      </c>
      <c r="I36" s="10">
        <f>+I3/E3-1</f>
        <v>5.1169590643274754E-2</v>
      </c>
      <c r="J36" s="10">
        <f t="shared" ref="J36:L36" si="62">+J3/F3-1</f>
        <v>-1</v>
      </c>
      <c r="K36" s="10">
        <f t="shared" si="62"/>
        <v>0.1095505617977528</v>
      </c>
      <c r="L36" s="10">
        <f t="shared" si="62"/>
        <v>0.13596491228070162</v>
      </c>
      <c r="M36" s="10"/>
      <c r="N36" s="10"/>
      <c r="O36" s="8"/>
      <c r="P36" s="8"/>
      <c r="Q36" s="8" t="e">
        <f t="shared" ref="Q36:T36" si="63">+Q3/P3-1</f>
        <v>#DIV/0!</v>
      </c>
      <c r="R36" s="8" t="e">
        <f t="shared" si="63"/>
        <v>#DIV/0!</v>
      </c>
      <c r="S36" s="8" t="e">
        <f t="shared" si="63"/>
        <v>#DIV/0!</v>
      </c>
      <c r="T36" s="8" t="e">
        <f t="shared" si="63"/>
        <v>#DIV/0!</v>
      </c>
      <c r="U36" s="10" t="e">
        <f>+U3/T3-1</f>
        <v>#DIV/0!</v>
      </c>
      <c r="V36" s="10">
        <f t="shared" ref="V36" si="64">+V3/U3-1</f>
        <v>-1</v>
      </c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</row>
    <row r="37" spans="2:38" x14ac:dyDescent="0.2">
      <c r="B37" s="2" t="s">
        <v>70</v>
      </c>
      <c r="C37" s="8"/>
      <c r="D37" s="8"/>
      <c r="E37" s="8"/>
      <c r="F37" s="8"/>
      <c r="G37" s="10">
        <f t="shared" ref="G37:H40" si="65">+G9/C9-1</f>
        <v>7.3175428461389469E-3</v>
      </c>
      <c r="H37" s="10">
        <f t="shared" si="65"/>
        <v>-0.17180531316656966</v>
      </c>
      <c r="I37" s="10">
        <f>+I9/E9-1</f>
        <v>-5.8900810159842387E-2</v>
      </c>
      <c r="J37" s="10" t="e">
        <f t="shared" ref="J37:L40" si="66">+J9/F9-1</f>
        <v>#DIV/0!</v>
      </c>
      <c r="K37" s="10">
        <f t="shared" si="66"/>
        <v>-0.13247944943605428</v>
      </c>
      <c r="L37" s="10">
        <f t="shared" si="66"/>
        <v>-6.0875673144462628E-2</v>
      </c>
      <c r="M37" s="10"/>
      <c r="N37" s="10"/>
      <c r="O37" s="8"/>
      <c r="P37" s="8"/>
      <c r="Q37" s="10" t="e">
        <f t="shared" ref="Q37:T40" si="67">+Q9/P9-1</f>
        <v>#DIV/0!</v>
      </c>
      <c r="R37" s="10" t="e">
        <f t="shared" si="67"/>
        <v>#DIV/0!</v>
      </c>
      <c r="S37" s="10" t="e">
        <f t="shared" si="67"/>
        <v>#DIV/0!</v>
      </c>
      <c r="T37" s="10" t="e">
        <f t="shared" si="67"/>
        <v>#DIV/0!</v>
      </c>
      <c r="U37" s="10">
        <f>+U9/T9-1</f>
        <v>-7.5786858089453291E-2</v>
      </c>
      <c r="V37" s="10">
        <f t="shared" ref="V37" si="68">+V9/U9-1</f>
        <v>-6.5023649489668878E-2</v>
      </c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</row>
    <row r="38" spans="2:38" x14ac:dyDescent="0.2">
      <c r="B38" s="2" t="s">
        <v>71</v>
      </c>
      <c r="C38" s="8"/>
      <c r="D38" s="8"/>
      <c r="E38" s="8"/>
      <c r="F38" s="8"/>
      <c r="G38" s="10">
        <f t="shared" si="65"/>
        <v>0.24437086092715221</v>
      </c>
      <c r="H38" s="10">
        <f t="shared" si="65"/>
        <v>0.12912912912912922</v>
      </c>
      <c r="I38" s="10">
        <f t="shared" ref="I38:I40" si="69">+I10/E10-1</f>
        <v>9.9290780141843893E-2</v>
      </c>
      <c r="J38" s="10" t="e">
        <f t="shared" si="66"/>
        <v>#DIV/0!</v>
      </c>
      <c r="K38" s="10">
        <f t="shared" si="66"/>
        <v>8.7812666311867904E-2</v>
      </c>
      <c r="L38" s="10">
        <f t="shared" si="66"/>
        <v>0.14893617021276606</v>
      </c>
      <c r="M38" s="10"/>
      <c r="N38" s="10"/>
      <c r="O38" s="8"/>
      <c r="P38" s="8"/>
      <c r="Q38" s="10" t="e">
        <f t="shared" si="67"/>
        <v>#DIV/0!</v>
      </c>
      <c r="R38" s="10" t="e">
        <f t="shared" si="67"/>
        <v>#DIV/0!</v>
      </c>
      <c r="S38" s="10" t="e">
        <f t="shared" si="67"/>
        <v>#DIV/0!</v>
      </c>
      <c r="T38" s="10" t="e">
        <f t="shared" si="67"/>
        <v>#DIV/0!</v>
      </c>
      <c r="U38" s="10">
        <f t="shared" ref="U38:V40" si="70">+U10/T10-1</f>
        <v>0.37357259380097885</v>
      </c>
      <c r="V38" s="10">
        <f t="shared" si="70"/>
        <v>0.1330166270783848</v>
      </c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</row>
    <row r="39" spans="2:38" x14ac:dyDescent="0.2">
      <c r="B39" s="2" t="s">
        <v>72</v>
      </c>
      <c r="C39" s="8"/>
      <c r="D39" s="8"/>
      <c r="E39" s="8"/>
      <c r="F39" s="8"/>
      <c r="G39" s="10">
        <f t="shared" si="65"/>
        <v>2.8911564625850428E-2</v>
      </c>
      <c r="H39" s="10">
        <f t="shared" si="65"/>
        <v>-0.18291215403128758</v>
      </c>
      <c r="I39" s="10">
        <f t="shared" si="69"/>
        <v>-0.33782267115600451</v>
      </c>
      <c r="J39" s="10" t="e">
        <f t="shared" si="66"/>
        <v>#DIV/0!</v>
      </c>
      <c r="K39" s="10">
        <f t="shared" si="66"/>
        <v>3.6363636363636376E-2</v>
      </c>
      <c r="L39" s="10">
        <f t="shared" si="66"/>
        <v>1.6200294550809957E-2</v>
      </c>
      <c r="M39" s="10"/>
      <c r="N39" s="10"/>
      <c r="O39" s="8"/>
      <c r="P39" s="8"/>
      <c r="Q39" s="10" t="e">
        <f t="shared" si="67"/>
        <v>#DIV/0!</v>
      </c>
      <c r="R39" s="10" t="e">
        <f t="shared" si="67"/>
        <v>#DIV/0!</v>
      </c>
      <c r="S39" s="10" t="e">
        <f t="shared" si="67"/>
        <v>#DIV/0!</v>
      </c>
      <c r="T39" s="10" t="e">
        <f t="shared" si="67"/>
        <v>#DIV/0!</v>
      </c>
      <c r="U39" s="10">
        <f t="shared" si="70"/>
        <v>-0.20210469508904483</v>
      </c>
      <c r="V39" s="10">
        <f t="shared" si="70"/>
        <v>-6.7636117686842301E-4</v>
      </c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</row>
    <row r="40" spans="2:38" x14ac:dyDescent="0.2">
      <c r="B40" s="6" t="s">
        <v>73</v>
      </c>
      <c r="C40" s="11"/>
      <c r="D40" s="11"/>
      <c r="E40" s="11"/>
      <c r="F40" s="11"/>
      <c r="G40" s="12">
        <f t="shared" si="65"/>
        <v>5.7811424638678499E-2</v>
      </c>
      <c r="H40" s="12">
        <f t="shared" si="65"/>
        <v>-0.10543592436974791</v>
      </c>
      <c r="I40" s="12">
        <f t="shared" si="69"/>
        <v>-5.6357773727744309E-2</v>
      </c>
      <c r="J40" s="12" t="e">
        <f t="shared" si="66"/>
        <v>#DIV/0!</v>
      </c>
      <c r="K40" s="12">
        <f t="shared" si="66"/>
        <v>-6.4150943396226401E-2</v>
      </c>
      <c r="L40" s="12">
        <f t="shared" si="66"/>
        <v>5.2840158520475189E-3</v>
      </c>
      <c r="M40" s="12"/>
      <c r="N40" s="12"/>
      <c r="O40" s="11"/>
      <c r="P40" s="11"/>
      <c r="Q40" s="12" t="e">
        <f t="shared" si="67"/>
        <v>#DIV/0!</v>
      </c>
      <c r="R40" s="12" t="e">
        <f t="shared" si="67"/>
        <v>#DIV/0!</v>
      </c>
      <c r="S40" s="12" t="e">
        <f t="shared" si="67"/>
        <v>#DIV/0!</v>
      </c>
      <c r="T40" s="12">
        <f t="shared" si="67"/>
        <v>5.4852025467011734E-2</v>
      </c>
      <c r="U40" s="12">
        <f t="shared" si="70"/>
        <v>-1.6647874245539596E-2</v>
      </c>
      <c r="V40" s="12">
        <f t="shared" si="70"/>
        <v>-1.4805072170511302E-2</v>
      </c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</row>
    <row r="41" spans="2:38" x14ac:dyDescent="0.2">
      <c r="B41" s="2" t="s">
        <v>74</v>
      </c>
      <c r="C41" s="10">
        <f t="shared" ref="C41:H41" si="71">+C14/C12</f>
        <v>0.31672401927047489</v>
      </c>
      <c r="D41" s="10">
        <f t="shared" si="71"/>
        <v>0.31368172268907563</v>
      </c>
      <c r="E41" s="10">
        <f t="shared" si="71"/>
        <v>0.34375438104584327</v>
      </c>
      <c r="F41" s="10" t="e">
        <f t="shared" si="71"/>
        <v>#DIV/0!</v>
      </c>
      <c r="G41" s="10">
        <f t="shared" si="71"/>
        <v>0.34469746258945999</v>
      </c>
      <c r="H41" s="10">
        <f t="shared" si="71"/>
        <v>0.35901952150300898</v>
      </c>
      <c r="I41" s="10">
        <f>+I14/I12</f>
        <v>0.3549249740008914</v>
      </c>
      <c r="J41" s="10" t="e">
        <f t="shared" ref="J41:K41" si="72">+J14/J12</f>
        <v>#DIV/0!</v>
      </c>
      <c r="K41" s="10">
        <f t="shared" si="72"/>
        <v>0.31020578420467187</v>
      </c>
      <c r="L41" s="10">
        <f t="shared" ref="L41" si="73">+L14/L12</f>
        <v>0.32486494378741421</v>
      </c>
      <c r="M41" s="10"/>
      <c r="N41" s="10"/>
      <c r="O41" s="8"/>
      <c r="P41" s="10" t="e">
        <f t="shared" ref="P41:V41" si="74">+P14/P12</f>
        <v>#DIV/0!</v>
      </c>
      <c r="Q41" s="10" t="e">
        <f t="shared" si="74"/>
        <v>#DIV/0!</v>
      </c>
      <c r="R41" s="10" t="e">
        <f t="shared" si="74"/>
        <v>#DIV/0!</v>
      </c>
      <c r="S41" s="10">
        <f t="shared" si="74"/>
        <v>0.37927656894983558</v>
      </c>
      <c r="T41" s="10">
        <f t="shared" si="74"/>
        <v>0.3418783577634808</v>
      </c>
      <c r="U41" s="10">
        <f t="shared" si="74"/>
        <v>0.32493592337784971</v>
      </c>
      <c r="V41" s="10">
        <f t="shared" si="74"/>
        <v>0.33464553452230172</v>
      </c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</row>
    <row r="42" spans="2:38" x14ac:dyDescent="0.2">
      <c r="B42" s="2" t="s">
        <v>75</v>
      </c>
      <c r="C42" s="10">
        <f t="shared" ref="C42:H42" si="75">+C20/C12</f>
        <v>-0.16875430144528561</v>
      </c>
      <c r="D42" s="10">
        <f t="shared" si="75"/>
        <v>-3.2825630252100842E-2</v>
      </c>
      <c r="E42" s="10">
        <f t="shared" si="75"/>
        <v>8.7060142997336318E-2</v>
      </c>
      <c r="F42" s="10" t="e">
        <f t="shared" si="75"/>
        <v>#DIV/0!</v>
      </c>
      <c r="G42" s="10">
        <f t="shared" si="75"/>
        <v>-5.4261548471047492E-2</v>
      </c>
      <c r="H42" s="10">
        <f t="shared" si="75"/>
        <v>-0.78056656392191404</v>
      </c>
      <c r="I42" s="10">
        <f>+I20/I12</f>
        <v>5.0066854850690831E-2</v>
      </c>
      <c r="J42" s="10" t="e">
        <f t="shared" ref="J42:K42" si="76">+J20/J12</f>
        <v>#DIV/0!</v>
      </c>
      <c r="K42" s="10">
        <f t="shared" si="76"/>
        <v>7.6473859844271408E-2</v>
      </c>
      <c r="L42" s="10">
        <f t="shared" ref="L42" si="77">+L20/L12</f>
        <v>5.8256679807271138E-2</v>
      </c>
      <c r="M42" s="10"/>
      <c r="N42" s="10"/>
      <c r="O42" s="8"/>
      <c r="P42" s="10" t="e">
        <f t="shared" ref="P42:V42" si="78">+P20/P12</f>
        <v>#DIV/0!</v>
      </c>
      <c r="Q42" s="10" t="e">
        <f t="shared" si="78"/>
        <v>#DIV/0!</v>
      </c>
      <c r="R42" s="10" t="e">
        <f t="shared" si="78"/>
        <v>#DIV/0!</v>
      </c>
      <c r="S42" s="10">
        <f t="shared" si="78"/>
        <v>0.22028265584551879</v>
      </c>
      <c r="T42" s="10">
        <f t="shared" si="78"/>
        <v>7.7667971081780196E-2</v>
      </c>
      <c r="U42" s="10">
        <f t="shared" si="78"/>
        <v>-1.520976662619722E-2</v>
      </c>
      <c r="V42" s="10">
        <f t="shared" si="78"/>
        <v>-0.18036490603498442</v>
      </c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</row>
    <row r="43" spans="2:38" x14ac:dyDescent="0.2">
      <c r="B43" s="2" t="s">
        <v>76</v>
      </c>
      <c r="C43" s="10">
        <f t="shared" ref="C43:H43" si="79">+C26/C25</f>
        <v>0.26042378673957622</v>
      </c>
      <c r="D43" s="10">
        <f t="shared" si="79"/>
        <v>0.27220630372492838</v>
      </c>
      <c r="E43" s="10">
        <f t="shared" si="79"/>
        <v>0.10638297872340426</v>
      </c>
      <c r="F43" s="10" t="e">
        <f t="shared" si="79"/>
        <v>#DIV/0!</v>
      </c>
      <c r="G43" s="10">
        <f t="shared" si="79"/>
        <v>0.27086614173228346</v>
      </c>
      <c r="H43" s="10">
        <f t="shared" si="79"/>
        <v>3.875968992248062E-2</v>
      </c>
      <c r="I43" s="10">
        <f>+I26/I25</f>
        <v>0.375</v>
      </c>
      <c r="J43" s="10" t="e">
        <f t="shared" ref="J43:K43" si="80">+J26/J25</f>
        <v>#DIV/0!</v>
      </c>
      <c r="K43" s="10">
        <f t="shared" si="80"/>
        <v>0.29940119760479039</v>
      </c>
      <c r="L43" s="10">
        <f t="shared" ref="L43" si="81">+L26/L25</f>
        <v>0.2808988764044944</v>
      </c>
      <c r="M43" s="10"/>
      <c r="N43" s="10"/>
      <c r="O43" s="8"/>
      <c r="P43" s="10" t="e">
        <f t="shared" ref="P43:V43" si="82">+P26/P25</f>
        <v>#DIV/0!</v>
      </c>
      <c r="Q43" s="10" t="e">
        <f t="shared" si="82"/>
        <v>#DIV/0!</v>
      </c>
      <c r="R43" s="10" t="e">
        <f t="shared" si="82"/>
        <v>#DIV/0!</v>
      </c>
      <c r="S43" s="10">
        <f t="shared" si="82"/>
        <v>0.12408759124087591</v>
      </c>
      <c r="T43" s="10">
        <f t="shared" si="82"/>
        <v>0.17930489731437599</v>
      </c>
      <c r="U43" s="10">
        <f t="shared" si="82"/>
        <v>0.28810853950518756</v>
      </c>
      <c r="V43" s="10">
        <f t="shared" si="82"/>
        <v>4.9376720090658896E-2</v>
      </c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</row>
    <row r="44" spans="2:38" x14ac:dyDescent="0.2"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</row>
    <row r="45" spans="2:38" x14ac:dyDescent="0.2"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</row>
    <row r="46" spans="2:38" x14ac:dyDescent="0.2"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</row>
    <row r="47" spans="2:38" x14ac:dyDescent="0.2"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</row>
    <row r="48" spans="2:38" x14ac:dyDescent="0.2"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</row>
    <row r="49" spans="3:38" x14ac:dyDescent="0.2"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</row>
    <row r="50" spans="3:38" x14ac:dyDescent="0.2"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</row>
    <row r="51" spans="3:38" x14ac:dyDescent="0.2"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</row>
    <row r="52" spans="3:38" x14ac:dyDescent="0.2"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</row>
    <row r="53" spans="3:38" x14ac:dyDescent="0.2"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</row>
    <row r="54" spans="3:38" x14ac:dyDescent="0.2"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</row>
    <row r="55" spans="3:38" x14ac:dyDescent="0.2"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</row>
    <row r="56" spans="3:38" x14ac:dyDescent="0.2"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</row>
    <row r="57" spans="3:38" x14ac:dyDescent="0.2"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</row>
    <row r="58" spans="3:38" x14ac:dyDescent="0.2"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</row>
    <row r="59" spans="3:38" x14ac:dyDescent="0.2"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</row>
    <row r="60" spans="3:38" x14ac:dyDescent="0.2"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</row>
    <row r="61" spans="3:38" x14ac:dyDescent="0.2"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</row>
    <row r="62" spans="3:38" x14ac:dyDescent="0.2"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</row>
    <row r="63" spans="3:38" x14ac:dyDescent="0.2"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</row>
    <row r="64" spans="3:38" x14ac:dyDescent="0.2"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</row>
    <row r="65" spans="3:38" x14ac:dyDescent="0.2"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</row>
    <row r="66" spans="3:38" x14ac:dyDescent="0.2"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</row>
    <row r="67" spans="3:38" x14ac:dyDescent="0.2"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</row>
    <row r="68" spans="3:38" x14ac:dyDescent="0.2"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</row>
    <row r="69" spans="3:38" x14ac:dyDescent="0.2"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</row>
    <row r="70" spans="3:38" x14ac:dyDescent="0.2"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</row>
    <row r="71" spans="3:38" x14ac:dyDescent="0.2"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</row>
    <row r="72" spans="3:38" x14ac:dyDescent="0.2"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</row>
    <row r="73" spans="3:38" x14ac:dyDescent="0.2"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</row>
    <row r="74" spans="3:38" x14ac:dyDescent="0.2"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</row>
    <row r="75" spans="3:38" x14ac:dyDescent="0.2"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</row>
    <row r="76" spans="3:38" x14ac:dyDescent="0.2"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</row>
    <row r="77" spans="3:38" x14ac:dyDescent="0.2"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</row>
    <row r="78" spans="3:38" x14ac:dyDescent="0.2"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</row>
    <row r="79" spans="3:38" x14ac:dyDescent="0.2"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</row>
    <row r="80" spans="3:38" x14ac:dyDescent="0.2"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</row>
    <row r="81" spans="3:38" x14ac:dyDescent="0.2"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</row>
    <row r="82" spans="3:38" x14ac:dyDescent="0.2"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</row>
    <row r="83" spans="3:38" x14ac:dyDescent="0.2"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</row>
    <row r="84" spans="3:38" x14ac:dyDescent="0.2"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</row>
    <row r="85" spans="3:38" x14ac:dyDescent="0.2"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</row>
    <row r="86" spans="3:38" x14ac:dyDescent="0.2"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</row>
    <row r="87" spans="3:38" x14ac:dyDescent="0.2"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</row>
    <row r="88" spans="3:38" x14ac:dyDescent="0.2"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</row>
    <row r="89" spans="3:38" x14ac:dyDescent="0.2"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</row>
    <row r="90" spans="3:38" x14ac:dyDescent="0.2"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</row>
    <row r="91" spans="3:38" x14ac:dyDescent="0.2"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</row>
    <row r="92" spans="3:38" x14ac:dyDescent="0.2"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</row>
    <row r="93" spans="3:38" x14ac:dyDescent="0.2"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</row>
    <row r="94" spans="3:38" x14ac:dyDescent="0.2"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</row>
    <row r="95" spans="3:38" x14ac:dyDescent="0.2"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</row>
    <row r="96" spans="3:38" x14ac:dyDescent="0.2"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</row>
    <row r="97" spans="3:38" x14ac:dyDescent="0.2"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</row>
    <row r="98" spans="3:38" x14ac:dyDescent="0.2"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</row>
    <row r="99" spans="3:38" x14ac:dyDescent="0.2"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</row>
    <row r="100" spans="3:38" x14ac:dyDescent="0.2"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</row>
    <row r="101" spans="3:38" x14ac:dyDescent="0.2"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</row>
    <row r="102" spans="3:38" x14ac:dyDescent="0.2"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</row>
    <row r="103" spans="3:38" x14ac:dyDescent="0.2"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</row>
    <row r="104" spans="3:38" x14ac:dyDescent="0.2"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</row>
    <row r="105" spans="3:38" x14ac:dyDescent="0.2"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</row>
    <row r="106" spans="3:38" x14ac:dyDescent="0.2"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</row>
    <row r="107" spans="3:38" x14ac:dyDescent="0.2"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</row>
    <row r="108" spans="3:38" x14ac:dyDescent="0.2"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</row>
    <row r="109" spans="3:38" x14ac:dyDescent="0.2"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</row>
    <row r="110" spans="3:38" x14ac:dyDescent="0.2"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</row>
    <row r="111" spans="3:38" x14ac:dyDescent="0.2"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</row>
    <row r="112" spans="3:38" x14ac:dyDescent="0.2"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</row>
    <row r="113" spans="3:38" x14ac:dyDescent="0.2"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</row>
    <row r="114" spans="3:38" x14ac:dyDescent="0.2"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</row>
    <row r="115" spans="3:38" x14ac:dyDescent="0.2"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</row>
    <row r="116" spans="3:38" x14ac:dyDescent="0.2"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</row>
    <row r="117" spans="3:38" x14ac:dyDescent="0.2"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</row>
    <row r="118" spans="3:38" x14ac:dyDescent="0.2"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</row>
    <row r="119" spans="3:38" x14ac:dyDescent="0.2"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</row>
    <row r="120" spans="3:38" x14ac:dyDescent="0.2"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</row>
    <row r="121" spans="3:38" x14ac:dyDescent="0.2"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</row>
    <row r="122" spans="3:38" x14ac:dyDescent="0.2"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</row>
    <row r="123" spans="3:38" x14ac:dyDescent="0.2"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</row>
    <row r="124" spans="3:38" x14ac:dyDescent="0.2"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</row>
    <row r="125" spans="3:38" x14ac:dyDescent="0.2"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</row>
    <row r="126" spans="3:38" x14ac:dyDescent="0.2"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</row>
    <row r="127" spans="3:38" x14ac:dyDescent="0.2"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</row>
    <row r="128" spans="3:38" x14ac:dyDescent="0.2"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</row>
    <row r="129" spans="3:38" x14ac:dyDescent="0.2"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</row>
    <row r="130" spans="3:38" x14ac:dyDescent="0.2"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</row>
    <row r="131" spans="3:38" x14ac:dyDescent="0.2"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</row>
    <row r="132" spans="3:38" x14ac:dyDescent="0.2"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</row>
    <row r="133" spans="3:38" x14ac:dyDescent="0.2"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</row>
    <row r="134" spans="3:38" x14ac:dyDescent="0.2"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</row>
    <row r="135" spans="3:38" x14ac:dyDescent="0.2"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</row>
    <row r="136" spans="3:38" x14ac:dyDescent="0.2"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</row>
    <row r="137" spans="3:38" x14ac:dyDescent="0.2"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</row>
    <row r="138" spans="3:38" x14ac:dyDescent="0.2"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</row>
    <row r="139" spans="3:38" x14ac:dyDescent="0.2"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</row>
    <row r="140" spans="3:38" x14ac:dyDescent="0.2"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</row>
    <row r="141" spans="3:38" x14ac:dyDescent="0.2"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</row>
    <row r="142" spans="3:38" x14ac:dyDescent="0.2"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</row>
    <row r="143" spans="3:38" x14ac:dyDescent="0.2"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</row>
    <row r="144" spans="3:38" x14ac:dyDescent="0.2"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</row>
    <row r="145" spans="3:38" x14ac:dyDescent="0.2"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</row>
    <row r="146" spans="3:38" x14ac:dyDescent="0.2"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</row>
    <row r="147" spans="3:38" x14ac:dyDescent="0.2"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</row>
    <row r="148" spans="3:38" x14ac:dyDescent="0.2"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</row>
    <row r="149" spans="3:38" x14ac:dyDescent="0.2"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</row>
    <row r="150" spans="3:38" x14ac:dyDescent="0.2"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</row>
    <row r="151" spans="3:38" x14ac:dyDescent="0.2"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</row>
    <row r="152" spans="3:38" x14ac:dyDescent="0.2"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</row>
    <row r="153" spans="3:38" x14ac:dyDescent="0.2"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</row>
    <row r="154" spans="3:38" x14ac:dyDescent="0.2"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</row>
    <row r="155" spans="3:38" x14ac:dyDescent="0.2"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</row>
    <row r="156" spans="3:38" x14ac:dyDescent="0.2"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</row>
    <row r="157" spans="3:38" x14ac:dyDescent="0.2"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</row>
    <row r="158" spans="3:38" x14ac:dyDescent="0.2"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</row>
    <row r="159" spans="3:38" x14ac:dyDescent="0.2"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</row>
    <row r="160" spans="3:38" x14ac:dyDescent="0.2"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</row>
    <row r="161" spans="3:38" x14ac:dyDescent="0.2"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</row>
    <row r="162" spans="3:38" x14ac:dyDescent="0.2"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</row>
    <row r="163" spans="3:38" x14ac:dyDescent="0.2"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</row>
    <row r="164" spans="3:38" x14ac:dyDescent="0.2"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</row>
    <row r="165" spans="3:38" x14ac:dyDescent="0.2"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</row>
    <row r="166" spans="3:38" x14ac:dyDescent="0.2"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</row>
    <row r="167" spans="3:38" x14ac:dyDescent="0.2"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</row>
    <row r="168" spans="3:38" x14ac:dyDescent="0.2"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</row>
    <row r="169" spans="3:38" x14ac:dyDescent="0.2"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</row>
    <row r="170" spans="3:38" x14ac:dyDescent="0.2"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</row>
    <row r="171" spans="3:38" x14ac:dyDescent="0.2"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</row>
    <row r="172" spans="3:38" x14ac:dyDescent="0.2"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</row>
    <row r="173" spans="3:38" x14ac:dyDescent="0.2"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</row>
    <row r="174" spans="3:38" x14ac:dyDescent="0.2"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</row>
    <row r="175" spans="3:38" x14ac:dyDescent="0.2"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</row>
    <row r="176" spans="3:38" x14ac:dyDescent="0.2"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</row>
    <row r="177" spans="3:38" x14ac:dyDescent="0.2"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</row>
    <row r="178" spans="3:38" x14ac:dyDescent="0.2"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</row>
    <row r="179" spans="3:38" x14ac:dyDescent="0.2"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</row>
    <row r="180" spans="3:38" x14ac:dyDescent="0.2"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</row>
    <row r="181" spans="3:38" x14ac:dyDescent="0.2"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</row>
    <row r="182" spans="3:38" x14ac:dyDescent="0.2"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</row>
    <row r="183" spans="3:38" x14ac:dyDescent="0.2"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</row>
    <row r="184" spans="3:38" x14ac:dyDescent="0.2"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</row>
    <row r="185" spans="3:38" x14ac:dyDescent="0.2"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</row>
    <row r="186" spans="3:38" x14ac:dyDescent="0.2"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</row>
    <row r="187" spans="3:38" x14ac:dyDescent="0.2"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</row>
    <row r="188" spans="3:38" x14ac:dyDescent="0.2"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</row>
    <row r="189" spans="3:38" x14ac:dyDescent="0.2"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</row>
    <row r="190" spans="3:38" x14ac:dyDescent="0.2"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</row>
    <row r="191" spans="3:38" x14ac:dyDescent="0.2"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</row>
    <row r="192" spans="3:38" x14ac:dyDescent="0.2"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</row>
    <row r="193" spans="3:38" x14ac:dyDescent="0.2"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</row>
  </sheetData>
  <hyperlinks>
    <hyperlink ref="A1" location="Main!A1" display="Main" xr:uid="{8A2D5EBC-322F-45EA-8C7D-981FD4FDB8B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2025-01-16T12:30:26Z</dcterms:created>
  <dcterms:modified xsi:type="dcterms:W3CDTF">2025-09-02T17:08:55Z</dcterms:modified>
</cp:coreProperties>
</file>