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607944AF-1BB1-41DA-91BC-66FC1BF0B6CE}" xr6:coauthVersionLast="47" xr6:coauthVersionMax="47" xr10:uidLastSave="{00000000-0000-0000-0000-000000000000}"/>
  <bookViews>
    <workbookView xWindow="225" yWindow="1950" windowWidth="38175" windowHeight="15240" xr2:uid="{23A00BC7-6774-4745-8F6D-B2DE1A520CC2}"/>
  </bookViews>
  <sheets>
    <sheet name="Main" sheetId="1" r:id="rId1"/>
    <sheet name="Mode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2" i="3" l="1"/>
  <c r="J41" i="3"/>
  <c r="J40" i="3"/>
  <c r="I42" i="3"/>
  <c r="H42" i="3"/>
  <c r="I41" i="3"/>
  <c r="H41" i="3"/>
  <c r="I40" i="3"/>
  <c r="H40" i="3"/>
  <c r="F42" i="3"/>
  <c r="E42" i="3"/>
  <c r="D42" i="3"/>
  <c r="C42" i="3"/>
  <c r="F41" i="3"/>
  <c r="E41" i="3"/>
  <c r="D41" i="3"/>
  <c r="C41" i="3"/>
  <c r="F40" i="3"/>
  <c r="E40" i="3"/>
  <c r="D40" i="3"/>
  <c r="C40" i="3"/>
  <c r="G42" i="3"/>
  <c r="G41" i="3"/>
  <c r="G40" i="3"/>
  <c r="J38" i="3"/>
  <c r="I38" i="3"/>
  <c r="H38" i="3"/>
  <c r="J37" i="3"/>
  <c r="I37" i="3"/>
  <c r="H37" i="3"/>
  <c r="J36" i="3"/>
  <c r="I36" i="3"/>
  <c r="H36" i="3"/>
  <c r="J35" i="3"/>
  <c r="I35" i="3"/>
  <c r="H35" i="3"/>
  <c r="J34" i="3"/>
  <c r="I34" i="3"/>
  <c r="H34" i="3"/>
  <c r="G37" i="3"/>
  <c r="G36" i="3"/>
  <c r="G35" i="3"/>
  <c r="G34" i="3"/>
  <c r="G38" i="3"/>
  <c r="J39" i="3"/>
  <c r="I39" i="3"/>
  <c r="H39" i="3"/>
  <c r="G39" i="3"/>
  <c r="J7" i="1"/>
  <c r="J6" i="1"/>
  <c r="J5" i="1"/>
  <c r="C28" i="3"/>
  <c r="G28" i="3"/>
  <c r="J17" i="3"/>
  <c r="J21" i="3" s="1"/>
  <c r="J26" i="3" s="1"/>
  <c r="J29" i="3" s="1"/>
  <c r="J31" i="3" s="1"/>
  <c r="I17" i="3"/>
  <c r="I21" i="3" s="1"/>
  <c r="I26" i="3" s="1"/>
  <c r="I29" i="3" s="1"/>
  <c r="I31" i="3" s="1"/>
  <c r="H17" i="3"/>
  <c r="H21" i="3" s="1"/>
  <c r="H26" i="3" s="1"/>
  <c r="H29" i="3" s="1"/>
  <c r="H31" i="3" s="1"/>
  <c r="F17" i="3"/>
  <c r="F21" i="3" s="1"/>
  <c r="F26" i="3" s="1"/>
  <c r="F29" i="3" s="1"/>
  <c r="F31" i="3" s="1"/>
  <c r="E17" i="3"/>
  <c r="E21" i="3" s="1"/>
  <c r="E26" i="3" s="1"/>
  <c r="E29" i="3" s="1"/>
  <c r="E31" i="3" s="1"/>
  <c r="D17" i="3"/>
  <c r="D21" i="3" s="1"/>
  <c r="D26" i="3" s="1"/>
  <c r="D29" i="3" s="1"/>
  <c r="D31" i="3" s="1"/>
  <c r="C17" i="3"/>
  <c r="C21" i="3" s="1"/>
  <c r="C26" i="3" s="1"/>
  <c r="G17" i="3"/>
  <c r="G21" i="3" s="1"/>
  <c r="G26" i="3" s="1"/>
  <c r="J4" i="1"/>
  <c r="G29" i="3" l="1"/>
  <c r="G31" i="3" s="1"/>
  <c r="C29" i="3"/>
  <c r="C31" i="3" s="1"/>
</calcChain>
</file>

<file path=xl/sharedStrings.xml><?xml version="1.0" encoding="utf-8"?>
<sst xmlns="http://schemas.openxmlformats.org/spreadsheetml/2006/main" count="57" uniqueCount="53">
  <si>
    <t>Price</t>
  </si>
  <si>
    <t>Shares</t>
  </si>
  <si>
    <t>MC</t>
  </si>
  <si>
    <t>Cash</t>
  </si>
  <si>
    <t>Debt</t>
  </si>
  <si>
    <t>EV</t>
  </si>
  <si>
    <t>Southern Copper Corp</t>
  </si>
  <si>
    <t>numbers in mio USD</t>
  </si>
  <si>
    <t>Q125</t>
  </si>
  <si>
    <t>Main</t>
  </si>
  <si>
    <t>Q124</t>
  </si>
  <si>
    <t>Q224</t>
  </si>
  <si>
    <t>Q324</t>
  </si>
  <si>
    <t>Q424</t>
  </si>
  <si>
    <t>Q225</t>
  </si>
  <si>
    <t>Q325</t>
  </si>
  <si>
    <t>Q425</t>
  </si>
  <si>
    <t>Revenue</t>
  </si>
  <si>
    <t>COGS</t>
  </si>
  <si>
    <t>Gross Profit</t>
  </si>
  <si>
    <t>SG&amp;A</t>
  </si>
  <si>
    <t>D&amp;A</t>
  </si>
  <si>
    <t>Explorations</t>
  </si>
  <si>
    <t>Operating Income</t>
  </si>
  <si>
    <t>Interest Expense</t>
  </si>
  <si>
    <t>Capitalized Interest</t>
  </si>
  <si>
    <t>Interest Income</t>
  </si>
  <si>
    <t>Other Income</t>
  </si>
  <si>
    <t>Pretax Income</t>
  </si>
  <si>
    <t>Tax Expense</t>
  </si>
  <si>
    <t>Minorites &amp; Affiliates</t>
  </si>
  <si>
    <t>Net Income</t>
  </si>
  <si>
    <t>EPS</t>
  </si>
  <si>
    <t>Copper</t>
  </si>
  <si>
    <t>Molybdenum</t>
  </si>
  <si>
    <t>Silver</t>
  </si>
  <si>
    <t>Zinc</t>
  </si>
  <si>
    <t>Other</t>
  </si>
  <si>
    <t>Pounds of Copper sold</t>
  </si>
  <si>
    <t>Copper Production</t>
  </si>
  <si>
    <t>Molybdenum Production</t>
  </si>
  <si>
    <t>Silver Production</t>
  </si>
  <si>
    <t>Zinc Production</t>
  </si>
  <si>
    <t>Copper Price LME</t>
  </si>
  <si>
    <t>Copper Growth</t>
  </si>
  <si>
    <t>Molybdenum Growth</t>
  </si>
  <si>
    <t>Silver Growth</t>
  </si>
  <si>
    <t>Zinc Growth</t>
  </si>
  <si>
    <t>Other Growth</t>
  </si>
  <si>
    <t>Revenue Growth</t>
  </si>
  <si>
    <t>Gross Margin</t>
  </si>
  <si>
    <t>Operating Margin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</si>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</sst>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.00;\(#,##0.00\)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2" applyFont="1"/>
    <xf numFmtId="165" fontId="1" fillId="0" borderId="0" xfId="0" applyNumberFormat="1" applyFont="1"/>
    <xf numFmtId="164" fontId="4" fillId="0" borderId="0" xfId="0" applyNumberFormat="1" applyFont="1"/>
    <xf numFmtId="9" fontId="1" fillId="0" borderId="0" xfId="1" applyFont="1"/>
    <xf numFmtId="9" fontId="4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0A335-0ABE-4405-914A-E996F5EA7EAF}">
  <dimension ref="A1:K7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3.140625" style="2" customWidth="1"/>
    <col min="2" max="16384" width="9.140625" style="2"/>
  </cols>
  <sheetData>
    <row r="1" spans="1:11" x14ac:dyDescent="0.2">
      <c r="A1" s="1" t="s">
        <v>6</v>
      </c>
    </row>
    <row r="2" spans="1:11" x14ac:dyDescent="0.2">
      <c r="A2" s="2" t="s">
        <v>7</v>
      </c>
      <c r="I2" s="2" t="s">
        <v>0</v>
      </c>
      <c r="J2" s="2">
        <v>102.1</v>
      </c>
    </row>
    <row r="3" spans="1:11" x14ac:dyDescent="0.2">
      <c r="I3" s="2" t="s">
        <v>1</v>
      </c>
      <c r="J3" s="3">
        <v>796.186105</v>
      </c>
      <c r="K3" s="4" t="s">
        <v>8</v>
      </c>
    </row>
    <row r="4" spans="1:11" x14ac:dyDescent="0.2">
      <c r="I4" s="2" t="s">
        <v>2</v>
      </c>
      <c r="J4" s="3">
        <f>+J2*J3</f>
        <v>81290.601320499991</v>
      </c>
    </row>
    <row r="5" spans="1:11" x14ac:dyDescent="0.2">
      <c r="I5" s="2" t="s">
        <v>3</v>
      </c>
      <c r="J5" s="3">
        <f>4116.3+218.2</f>
        <v>4334.5</v>
      </c>
      <c r="K5" s="4" t="s">
        <v>8</v>
      </c>
    </row>
    <row r="6" spans="1:11" x14ac:dyDescent="0.2">
      <c r="I6" s="2" t="s">
        <v>4</v>
      </c>
      <c r="J6" s="3">
        <f>500+6747</f>
        <v>7247</v>
      </c>
      <c r="K6" s="4" t="s">
        <v>8</v>
      </c>
    </row>
    <row r="7" spans="1:11" x14ac:dyDescent="0.2">
      <c r="I7" s="2" t="s">
        <v>5</v>
      </c>
      <c r="J7" s="3">
        <f>+J4-J5+J6</f>
        <v>84203.101320499991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4EFBE-DF9E-4B9E-9F94-DF34DC8E1FD5}">
  <dimension ref="A1:BE560"/>
  <sheetViews>
    <sheetView zoomScale="200" zoomScaleNormal="200" workbookViewId="0">
      <pane xSplit="2" ySplit="2" topLeftCell="XEP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5.28515625" style="2" customWidth="1"/>
    <col min="2" max="2" width="28.7109375" style="2" customWidth="1"/>
    <col min="3" max="16384" width="9.140625" style="2"/>
  </cols>
  <sheetData>
    <row r="1" spans="1:57" x14ac:dyDescent="0.2">
      <c r="A1" s="5" t="s">
        <v>9</v>
      </c>
    </row>
    <row r="2" spans="1:57" x14ac:dyDescent="0.2">
      <c r="C2" s="4" t="s">
        <v>10</v>
      </c>
      <c r="D2" s="4" t="s">
        <v>11</v>
      </c>
      <c r="E2" s="4" t="s">
        <v>12</v>
      </c>
      <c r="F2" s="4" t="s">
        <v>13</v>
      </c>
      <c r="G2" s="4" t="s">
        <v>8</v>
      </c>
      <c r="H2" s="4" t="s">
        <v>14</v>
      </c>
      <c r="I2" s="4" t="s">
        <v>15</v>
      </c>
      <c r="J2" s="4" t="s">
        <v>16</v>
      </c>
    </row>
    <row r="3" spans="1:57" x14ac:dyDescent="0.2">
      <c r="B3" s="2" t="s">
        <v>43</v>
      </c>
      <c r="C3" s="6">
        <v>3.83</v>
      </c>
      <c r="D3" s="3"/>
      <c r="E3" s="3"/>
      <c r="F3" s="3"/>
      <c r="G3" s="6">
        <v>4.24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</row>
    <row r="4" spans="1:57" x14ac:dyDescent="0.2">
      <c r="B4" s="2" t="s">
        <v>38</v>
      </c>
      <c r="C4" s="3">
        <v>518.5</v>
      </c>
      <c r="D4" s="3"/>
      <c r="E4" s="3"/>
      <c r="F4" s="3"/>
      <c r="G4" s="3">
        <v>537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</row>
    <row r="5" spans="1:57" x14ac:dyDescent="0.2">
      <c r="B5" s="2" t="s">
        <v>39</v>
      </c>
      <c r="C5" s="3">
        <v>529.6</v>
      </c>
      <c r="D5" s="3"/>
      <c r="E5" s="3"/>
      <c r="F5" s="3"/>
      <c r="G5" s="3">
        <v>529.6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</row>
    <row r="6" spans="1:57" x14ac:dyDescent="0.2">
      <c r="B6" s="2" t="s">
        <v>40</v>
      </c>
      <c r="C6" s="3">
        <v>15.6</v>
      </c>
      <c r="D6" s="3"/>
      <c r="E6" s="3"/>
      <c r="F6" s="3"/>
      <c r="G6" s="3">
        <v>5.4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</row>
    <row r="7" spans="1:57" x14ac:dyDescent="0.2">
      <c r="B7" s="2" t="s">
        <v>41</v>
      </c>
      <c r="C7" s="3">
        <v>4.8</v>
      </c>
      <c r="D7" s="3"/>
      <c r="E7" s="3"/>
      <c r="F7" s="3"/>
      <c r="G7" s="3">
        <v>5.4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</row>
    <row r="8" spans="1:57" x14ac:dyDescent="0.2">
      <c r="B8" s="2" t="s">
        <v>42</v>
      </c>
      <c r="C8" s="3">
        <v>58.1</v>
      </c>
      <c r="D8" s="3"/>
      <c r="E8" s="3"/>
      <c r="F8" s="3"/>
      <c r="G8" s="3">
        <v>86.8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</row>
    <row r="9" spans="1:57" x14ac:dyDescent="0.2"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</row>
    <row r="10" spans="1:57" x14ac:dyDescent="0.2">
      <c r="B10" s="2" t="s">
        <v>33</v>
      </c>
      <c r="C10" s="3">
        <v>2043.7</v>
      </c>
      <c r="D10" s="3"/>
      <c r="E10" s="3"/>
      <c r="F10" s="3"/>
      <c r="G10" s="3">
        <v>2432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</row>
    <row r="11" spans="1:57" x14ac:dyDescent="0.2">
      <c r="B11" s="2" t="s">
        <v>34</v>
      </c>
      <c r="C11" s="3">
        <v>273.60000000000002</v>
      </c>
      <c r="D11" s="3"/>
      <c r="E11" s="3"/>
      <c r="F11" s="3"/>
      <c r="G11" s="3">
        <v>300.5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</row>
    <row r="12" spans="1:57" x14ac:dyDescent="0.2">
      <c r="B12" s="2" t="s">
        <v>35</v>
      </c>
      <c r="C12" s="3">
        <v>111.6</v>
      </c>
      <c r="D12" s="3"/>
      <c r="E12" s="3"/>
      <c r="F12" s="3"/>
      <c r="G12" s="3">
        <v>176.6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</row>
    <row r="13" spans="1:57" x14ac:dyDescent="0.2">
      <c r="B13" s="2" t="s">
        <v>36</v>
      </c>
      <c r="C13" s="3">
        <v>70.099999999999994</v>
      </c>
      <c r="D13" s="3"/>
      <c r="E13" s="3"/>
      <c r="F13" s="3"/>
      <c r="G13" s="3">
        <v>111.4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</row>
    <row r="14" spans="1:57" x14ac:dyDescent="0.2">
      <c r="B14" s="2" t="s">
        <v>37</v>
      </c>
      <c r="C14" s="3">
        <v>100.8</v>
      </c>
      <c r="D14" s="3"/>
      <c r="E14" s="3"/>
      <c r="F14" s="3"/>
      <c r="G14" s="3">
        <v>101.4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</row>
    <row r="15" spans="1:57" x14ac:dyDescent="0.2">
      <c r="B15" s="1" t="s">
        <v>17</v>
      </c>
      <c r="C15" s="7">
        <v>2599.8000000000002</v>
      </c>
      <c r="D15" s="7"/>
      <c r="E15" s="7"/>
      <c r="F15" s="7"/>
      <c r="G15" s="7">
        <v>3121.9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"/>
      <c r="BE15" s="3"/>
    </row>
    <row r="16" spans="1:57" x14ac:dyDescent="0.2">
      <c r="B16" s="2" t="s">
        <v>18</v>
      </c>
      <c r="C16" s="3">
        <v>1157.5999999999999</v>
      </c>
      <c r="D16" s="3"/>
      <c r="E16" s="3"/>
      <c r="F16" s="3"/>
      <c r="G16" s="3">
        <v>1319.2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</row>
    <row r="17" spans="2:57" x14ac:dyDescent="0.2">
      <c r="B17" s="2" t="s">
        <v>19</v>
      </c>
      <c r="C17" s="3">
        <f t="shared" ref="C17:F17" si="0">+C15-C16</f>
        <v>1442.2000000000003</v>
      </c>
      <c r="D17" s="3">
        <f t="shared" si="0"/>
        <v>0</v>
      </c>
      <c r="E17" s="3">
        <f t="shared" si="0"/>
        <v>0</v>
      </c>
      <c r="F17" s="3">
        <f t="shared" si="0"/>
        <v>0</v>
      </c>
      <c r="G17" s="3">
        <f>+G15-G16</f>
        <v>1802.7</v>
      </c>
      <c r="H17" s="3">
        <f t="shared" ref="H17:J17" si="1">+H15-H16</f>
        <v>0</v>
      </c>
      <c r="I17" s="3">
        <f t="shared" si="1"/>
        <v>0</v>
      </c>
      <c r="J17" s="3">
        <f t="shared" si="1"/>
        <v>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</row>
    <row r="18" spans="2:57" x14ac:dyDescent="0.2">
      <c r="B18" s="2" t="s">
        <v>20</v>
      </c>
      <c r="C18" s="3">
        <v>30.8</v>
      </c>
      <c r="D18" s="3"/>
      <c r="E18" s="3"/>
      <c r="F18" s="3"/>
      <c r="G18" s="3">
        <v>31.7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</row>
    <row r="19" spans="2:57" x14ac:dyDescent="0.2">
      <c r="B19" s="2" t="s">
        <v>21</v>
      </c>
      <c r="C19" s="3">
        <v>209</v>
      </c>
      <c r="D19" s="3"/>
      <c r="E19" s="3"/>
      <c r="F19" s="3"/>
      <c r="G19" s="3">
        <v>223.8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</row>
    <row r="20" spans="2:57" x14ac:dyDescent="0.2">
      <c r="B20" s="2" t="s">
        <v>22</v>
      </c>
      <c r="C20" s="3">
        <v>12.7</v>
      </c>
      <c r="D20" s="3"/>
      <c r="E20" s="3"/>
      <c r="F20" s="3"/>
      <c r="G20" s="3">
        <v>11.7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</row>
    <row r="21" spans="2:57" x14ac:dyDescent="0.2">
      <c r="B21" s="2" t="s">
        <v>23</v>
      </c>
      <c r="C21" s="3">
        <f t="shared" ref="C21:F21" si="2">+C17-SUM(C18:C20)</f>
        <v>1189.7000000000003</v>
      </c>
      <c r="D21" s="3">
        <f t="shared" si="2"/>
        <v>0</v>
      </c>
      <c r="E21" s="3">
        <f t="shared" si="2"/>
        <v>0</v>
      </c>
      <c r="F21" s="3">
        <f t="shared" si="2"/>
        <v>0</v>
      </c>
      <c r="G21" s="3">
        <f>+G17-SUM(G18:G20)</f>
        <v>1535.5</v>
      </c>
      <c r="H21" s="3">
        <f t="shared" ref="H21:J21" si="3">+H17-SUM(H18:H20)</f>
        <v>0</v>
      </c>
      <c r="I21" s="3">
        <f t="shared" si="3"/>
        <v>0</v>
      </c>
      <c r="J21" s="3">
        <f t="shared" si="3"/>
        <v>0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</row>
    <row r="22" spans="2:57" x14ac:dyDescent="0.2">
      <c r="B22" s="2" t="s">
        <v>24</v>
      </c>
      <c r="C22" s="3">
        <v>94.2</v>
      </c>
      <c r="D22" s="3"/>
      <c r="E22" s="3"/>
      <c r="F22" s="3"/>
      <c r="G22" s="3">
        <v>102.3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</row>
    <row r="23" spans="2:57" x14ac:dyDescent="0.2">
      <c r="B23" s="2" t="s">
        <v>25</v>
      </c>
      <c r="C23" s="3">
        <v>13.7</v>
      </c>
      <c r="D23" s="3"/>
      <c r="E23" s="3"/>
      <c r="F23" s="3"/>
      <c r="G23" s="3">
        <v>10.4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</row>
    <row r="24" spans="2:57" x14ac:dyDescent="0.2">
      <c r="B24" s="2" t="s">
        <v>26</v>
      </c>
      <c r="C24" s="3">
        <v>27.3</v>
      </c>
      <c r="D24" s="3"/>
      <c r="E24" s="3"/>
      <c r="F24" s="3"/>
      <c r="G24" s="3">
        <v>48.7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</row>
    <row r="25" spans="2:57" x14ac:dyDescent="0.2">
      <c r="B25" s="2" t="s">
        <v>27</v>
      </c>
      <c r="C25" s="3">
        <v>19</v>
      </c>
      <c r="D25" s="3"/>
      <c r="E25" s="3"/>
      <c r="F25" s="3"/>
      <c r="G25" s="3">
        <v>-13.7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</row>
    <row r="26" spans="2:57" x14ac:dyDescent="0.2">
      <c r="B26" s="2" t="s">
        <v>28</v>
      </c>
      <c r="C26" s="3">
        <f t="shared" ref="C26:F26" si="4">+C21-C22+SUM(C23:C25)</f>
        <v>1155.5000000000002</v>
      </c>
      <c r="D26" s="3">
        <f t="shared" si="4"/>
        <v>0</v>
      </c>
      <c r="E26" s="3">
        <f t="shared" si="4"/>
        <v>0</v>
      </c>
      <c r="F26" s="3">
        <f t="shared" si="4"/>
        <v>0</v>
      </c>
      <c r="G26" s="3">
        <f>+G21-G22+SUM(G23:G25)</f>
        <v>1478.6000000000001</v>
      </c>
      <c r="H26" s="3">
        <f t="shared" ref="H26" si="5">+H21-H22+SUM(H23:H25)</f>
        <v>0</v>
      </c>
      <c r="I26" s="3">
        <f t="shared" ref="I26" si="6">+I21-I22+SUM(I23:I25)</f>
        <v>0</v>
      </c>
      <c r="J26" s="3">
        <f t="shared" ref="J26" si="7">+J21-J22+SUM(J23:J25)</f>
        <v>0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</row>
    <row r="27" spans="2:57" x14ac:dyDescent="0.2">
      <c r="B27" s="2" t="s">
        <v>29</v>
      </c>
      <c r="C27" s="3">
        <v>423.4</v>
      </c>
      <c r="D27" s="3"/>
      <c r="E27" s="3"/>
      <c r="F27" s="3"/>
      <c r="G27" s="3">
        <v>532.79999999999995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</row>
    <row r="28" spans="2:57" x14ac:dyDescent="0.2">
      <c r="B28" s="2" t="s">
        <v>30</v>
      </c>
      <c r="C28" s="3">
        <f>6.7-2.8</f>
        <v>3.9000000000000004</v>
      </c>
      <c r="D28" s="3"/>
      <c r="E28" s="3"/>
      <c r="F28" s="3"/>
      <c r="G28" s="3">
        <f>3.3-3.2</f>
        <v>9.9999999999999645E-2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</row>
    <row r="29" spans="2:57" x14ac:dyDescent="0.2">
      <c r="B29" s="2" t="s">
        <v>31</v>
      </c>
      <c r="C29" s="3">
        <f t="shared" ref="C29:F29" si="8">+C26-C27+C28</f>
        <v>736.00000000000023</v>
      </c>
      <c r="D29" s="3">
        <f t="shared" si="8"/>
        <v>0</v>
      </c>
      <c r="E29" s="3">
        <f t="shared" si="8"/>
        <v>0</v>
      </c>
      <c r="F29" s="3">
        <f t="shared" si="8"/>
        <v>0</v>
      </c>
      <c r="G29" s="3">
        <f>+G26-G27+G28</f>
        <v>945.9000000000002</v>
      </c>
      <c r="H29" s="3">
        <f t="shared" ref="H29" si="9">+H26-H27+H28</f>
        <v>0</v>
      </c>
      <c r="I29" s="3">
        <f t="shared" ref="I29" si="10">+I26-I27+I28</f>
        <v>0</v>
      </c>
      <c r="J29" s="3">
        <f t="shared" ref="J29" si="11">+J26-J27+J28</f>
        <v>0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</row>
    <row r="30" spans="2:57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</row>
    <row r="31" spans="2:57" x14ac:dyDescent="0.2">
      <c r="B31" s="2" t="s">
        <v>32</v>
      </c>
      <c r="C31" s="6">
        <f t="shared" ref="C31:F31" si="12">+C29/C32</f>
        <v>0.95201138274479391</v>
      </c>
      <c r="D31" s="6" t="e">
        <f t="shared" si="12"/>
        <v>#DIV/0!</v>
      </c>
      <c r="E31" s="6" t="e">
        <f t="shared" si="12"/>
        <v>#DIV/0!</v>
      </c>
      <c r="F31" s="6" t="e">
        <f t="shared" si="12"/>
        <v>#DIV/0!</v>
      </c>
      <c r="G31" s="6">
        <f>+G29/G32</f>
        <v>1.1935646687697163</v>
      </c>
      <c r="H31" s="6" t="e">
        <f t="shared" ref="H31:J31" si="13">+H29/H32</f>
        <v>#DIV/0!</v>
      </c>
      <c r="I31" s="6" t="e">
        <f t="shared" si="13"/>
        <v>#DIV/0!</v>
      </c>
      <c r="J31" s="6" t="e">
        <f t="shared" si="13"/>
        <v>#DIV/0!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</row>
    <row r="32" spans="2:57" x14ac:dyDescent="0.2">
      <c r="B32" s="2" t="s">
        <v>1</v>
      </c>
      <c r="C32" s="3">
        <v>773.1</v>
      </c>
      <c r="D32" s="3"/>
      <c r="E32" s="3"/>
      <c r="F32" s="3"/>
      <c r="G32" s="3">
        <v>792.5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</row>
    <row r="33" spans="2:57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</row>
    <row r="34" spans="2:57" x14ac:dyDescent="0.2">
      <c r="B34" s="2" t="s">
        <v>44</v>
      </c>
      <c r="C34" s="3"/>
      <c r="D34" s="3"/>
      <c r="E34" s="3"/>
      <c r="F34" s="3"/>
      <c r="G34" s="8">
        <f t="shared" ref="G34:G37" si="14">+G10/C10-1</f>
        <v>0.18999853207417905</v>
      </c>
      <c r="H34" s="8" t="e">
        <f t="shared" ref="H34:H38" si="15">+H10/D10-1</f>
        <v>#DIV/0!</v>
      </c>
      <c r="I34" s="8" t="e">
        <f t="shared" ref="I34:I38" si="16">+I10/E10-1</f>
        <v>#DIV/0!</v>
      </c>
      <c r="J34" s="8" t="e">
        <f t="shared" ref="J34:J38" si="17">+J10/F10-1</f>
        <v>#DIV/0!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</row>
    <row r="35" spans="2:57" x14ac:dyDescent="0.2">
      <c r="B35" s="2" t="s">
        <v>45</v>
      </c>
      <c r="C35" s="3"/>
      <c r="D35" s="3"/>
      <c r="E35" s="3"/>
      <c r="F35" s="3"/>
      <c r="G35" s="8">
        <f t="shared" si="14"/>
        <v>9.8318713450292305E-2</v>
      </c>
      <c r="H35" s="8" t="e">
        <f t="shared" si="15"/>
        <v>#DIV/0!</v>
      </c>
      <c r="I35" s="8" t="e">
        <f t="shared" si="16"/>
        <v>#DIV/0!</v>
      </c>
      <c r="J35" s="8" t="e">
        <f t="shared" si="17"/>
        <v>#DIV/0!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</row>
    <row r="36" spans="2:57" x14ac:dyDescent="0.2">
      <c r="B36" s="2" t="s">
        <v>46</v>
      </c>
      <c r="C36" s="3"/>
      <c r="D36" s="3"/>
      <c r="E36" s="3"/>
      <c r="F36" s="3"/>
      <c r="G36" s="8">
        <f t="shared" si="14"/>
        <v>0.58243727598566308</v>
      </c>
      <c r="H36" s="8" t="e">
        <f t="shared" si="15"/>
        <v>#DIV/0!</v>
      </c>
      <c r="I36" s="8" t="e">
        <f t="shared" si="16"/>
        <v>#DIV/0!</v>
      </c>
      <c r="J36" s="8" t="e">
        <f t="shared" si="17"/>
        <v>#DIV/0!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</row>
    <row r="37" spans="2:57" x14ac:dyDescent="0.2">
      <c r="B37" s="2" t="s">
        <v>47</v>
      </c>
      <c r="C37" s="3"/>
      <c r="D37" s="3"/>
      <c r="E37" s="3"/>
      <c r="F37" s="3"/>
      <c r="G37" s="8">
        <f t="shared" si="14"/>
        <v>0.58915834522111288</v>
      </c>
      <c r="H37" s="8" t="e">
        <f t="shared" si="15"/>
        <v>#DIV/0!</v>
      </c>
      <c r="I37" s="8" t="e">
        <f t="shared" si="16"/>
        <v>#DIV/0!</v>
      </c>
      <c r="J37" s="8" t="e">
        <f t="shared" si="17"/>
        <v>#DIV/0!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</row>
    <row r="38" spans="2:57" x14ac:dyDescent="0.2">
      <c r="B38" s="2" t="s">
        <v>48</v>
      </c>
      <c r="C38" s="3"/>
      <c r="D38" s="3"/>
      <c r="E38" s="3"/>
      <c r="F38" s="3"/>
      <c r="G38" s="8">
        <f>+G14/C14-1</f>
        <v>5.9523809523809312E-3</v>
      </c>
      <c r="H38" s="8" t="e">
        <f t="shared" si="15"/>
        <v>#DIV/0!</v>
      </c>
      <c r="I38" s="8" t="e">
        <f t="shared" si="16"/>
        <v>#DIV/0!</v>
      </c>
      <c r="J38" s="8" t="e">
        <f t="shared" si="17"/>
        <v>#DIV/0!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</row>
    <row r="39" spans="2:57" x14ac:dyDescent="0.2">
      <c r="B39" s="1" t="s">
        <v>49</v>
      </c>
      <c r="C39" s="3"/>
      <c r="D39" s="3"/>
      <c r="E39" s="3"/>
      <c r="F39" s="3"/>
      <c r="G39" s="9">
        <f>+G15/C15-1</f>
        <v>0.20082314024155701</v>
      </c>
      <c r="H39" s="9" t="e">
        <f t="shared" ref="H39:J39" si="18">+H15/D15-1</f>
        <v>#DIV/0!</v>
      </c>
      <c r="I39" s="9" t="e">
        <f t="shared" si="18"/>
        <v>#DIV/0!</v>
      </c>
      <c r="J39" s="9" t="e">
        <f t="shared" si="18"/>
        <v>#DIV/0!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</row>
    <row r="40" spans="2:57" x14ac:dyDescent="0.2">
      <c r="B40" s="2" t="s">
        <v>50</v>
      </c>
      <c r="C40" s="8">
        <f t="shared" ref="C40:F40" si="19">+C17/C15</f>
        <v>0.55473497961381646</v>
      </c>
      <c r="D40" s="8" t="e">
        <f t="shared" si="19"/>
        <v>#DIV/0!</v>
      </c>
      <c r="E40" s="8" t="e">
        <f t="shared" si="19"/>
        <v>#DIV/0!</v>
      </c>
      <c r="F40" s="8" t="e">
        <f t="shared" si="19"/>
        <v>#DIV/0!</v>
      </c>
      <c r="G40" s="8">
        <f>+G17/G15</f>
        <v>0.57743681732278418</v>
      </c>
      <c r="H40" s="8" t="e">
        <f t="shared" ref="H40:I40" si="20">+H17/H15</f>
        <v>#DIV/0!</v>
      </c>
      <c r="I40" s="8" t="e">
        <f t="shared" si="20"/>
        <v>#DIV/0!</v>
      </c>
      <c r="J40" s="8" t="e">
        <f t="shared" ref="J40" si="21">+J17/J15</f>
        <v>#DIV/0!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</row>
    <row r="41" spans="2:57" x14ac:dyDescent="0.2">
      <c r="B41" s="2" t="s">
        <v>51</v>
      </c>
      <c r="C41" s="8">
        <f t="shared" ref="C41:F41" si="22">+C21/C15</f>
        <v>0.45761212400953927</v>
      </c>
      <c r="D41" s="8" t="e">
        <f t="shared" si="22"/>
        <v>#DIV/0!</v>
      </c>
      <c r="E41" s="8" t="e">
        <f t="shared" si="22"/>
        <v>#DIV/0!</v>
      </c>
      <c r="F41" s="8" t="e">
        <f t="shared" si="22"/>
        <v>#DIV/0!</v>
      </c>
      <c r="G41" s="8">
        <f>+G21/G15</f>
        <v>0.49184791312982479</v>
      </c>
      <c r="H41" s="8" t="e">
        <f t="shared" ref="H41:I41" si="23">+H21/H15</f>
        <v>#DIV/0!</v>
      </c>
      <c r="I41" s="8" t="e">
        <f t="shared" si="23"/>
        <v>#DIV/0!</v>
      </c>
      <c r="J41" s="8" t="e">
        <f t="shared" ref="J41" si="24">+J21/J15</f>
        <v>#DIV/0!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</row>
    <row r="42" spans="2:57" x14ac:dyDescent="0.2">
      <c r="B42" s="2" t="s">
        <v>52</v>
      </c>
      <c r="C42" s="8">
        <f t="shared" ref="C42:F42" si="25">+C27/C26</f>
        <v>0.36642146257031577</v>
      </c>
      <c r="D42" s="8" t="e">
        <f t="shared" si="25"/>
        <v>#DIV/0!</v>
      </c>
      <c r="E42" s="8" t="e">
        <f t="shared" si="25"/>
        <v>#DIV/0!</v>
      </c>
      <c r="F42" s="8" t="e">
        <f t="shared" si="25"/>
        <v>#DIV/0!</v>
      </c>
      <c r="G42" s="8">
        <f>+G27/G26</f>
        <v>0.3603408629784931</v>
      </c>
      <c r="H42" s="8" t="e">
        <f t="shared" ref="H42:I42" si="26">+H27/H26</f>
        <v>#DIV/0!</v>
      </c>
      <c r="I42" s="8" t="e">
        <f t="shared" si="26"/>
        <v>#DIV/0!</v>
      </c>
      <c r="J42" s="8" t="e">
        <f t="shared" ref="J42" si="27">+J27/J26</f>
        <v>#DIV/0!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</row>
    <row r="43" spans="2:57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</row>
    <row r="44" spans="2:57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</row>
    <row r="45" spans="2:57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</row>
    <row r="46" spans="2:57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</row>
    <row r="47" spans="2:57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</row>
    <row r="48" spans="2:57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</row>
    <row r="49" spans="3:57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</row>
    <row r="50" spans="3:57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</row>
    <row r="51" spans="3:57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</row>
    <row r="52" spans="3:57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</row>
    <row r="53" spans="3:57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</row>
    <row r="54" spans="3:57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</row>
    <row r="55" spans="3:57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</row>
    <row r="56" spans="3:57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</row>
    <row r="57" spans="3:57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</row>
    <row r="58" spans="3:57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</row>
    <row r="59" spans="3:57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</row>
    <row r="60" spans="3:57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</row>
    <row r="61" spans="3:57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</row>
    <row r="62" spans="3:57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</row>
    <row r="63" spans="3:57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</row>
    <row r="64" spans="3:57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</row>
    <row r="65" spans="3:57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</row>
    <row r="66" spans="3:57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</row>
    <row r="67" spans="3:57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</row>
    <row r="68" spans="3:57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</row>
    <row r="69" spans="3:57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</row>
    <row r="70" spans="3:57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</row>
    <row r="71" spans="3:57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</row>
    <row r="72" spans="3:57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</row>
    <row r="73" spans="3:57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</row>
    <row r="74" spans="3:57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</row>
    <row r="75" spans="3:57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</row>
    <row r="76" spans="3:57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</row>
    <row r="77" spans="3:57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</row>
    <row r="78" spans="3:57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</row>
    <row r="79" spans="3:57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</row>
    <row r="80" spans="3:57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</row>
    <row r="81" spans="3:57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</row>
    <row r="82" spans="3:57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</row>
    <row r="83" spans="3:57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</row>
    <row r="84" spans="3:57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</row>
    <row r="85" spans="3:57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</row>
    <row r="86" spans="3:57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</row>
    <row r="87" spans="3:57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</row>
    <row r="88" spans="3:57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</row>
    <row r="89" spans="3:57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</row>
    <row r="90" spans="3:57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</row>
    <row r="91" spans="3:57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</row>
    <row r="92" spans="3:57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</row>
    <row r="93" spans="3:57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</row>
    <row r="94" spans="3:57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</row>
    <row r="95" spans="3:57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</row>
    <row r="96" spans="3:57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</row>
    <row r="97" spans="3:57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</row>
    <row r="98" spans="3:57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</row>
    <row r="99" spans="3:57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</row>
    <row r="100" spans="3:57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</row>
    <row r="101" spans="3:57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</row>
    <row r="102" spans="3:57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</row>
    <row r="103" spans="3:57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</row>
    <row r="104" spans="3:57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</row>
    <row r="105" spans="3:57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</row>
    <row r="106" spans="3:57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</row>
    <row r="107" spans="3:57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</row>
    <row r="108" spans="3:57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</row>
    <row r="109" spans="3:57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</row>
    <row r="110" spans="3:57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</row>
    <row r="111" spans="3:57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</row>
    <row r="112" spans="3:57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</row>
    <row r="113" spans="3:57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</row>
    <row r="114" spans="3:57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</row>
    <row r="115" spans="3:57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</row>
    <row r="116" spans="3:57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</row>
    <row r="117" spans="3:57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</row>
    <row r="118" spans="3:57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</row>
    <row r="119" spans="3:57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</row>
    <row r="120" spans="3:57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</row>
    <row r="121" spans="3:57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</row>
    <row r="122" spans="3:57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</row>
    <row r="123" spans="3:57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</row>
    <row r="124" spans="3:57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</row>
    <row r="125" spans="3:57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</row>
    <row r="126" spans="3:57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</row>
    <row r="127" spans="3:57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</row>
    <row r="128" spans="3:57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</row>
    <row r="129" spans="3:57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</row>
    <row r="130" spans="3:57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</row>
    <row r="131" spans="3:57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</row>
    <row r="132" spans="3:57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</row>
    <row r="133" spans="3:57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</row>
    <row r="134" spans="3:57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</row>
    <row r="135" spans="3:57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</row>
    <row r="136" spans="3:57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</row>
    <row r="137" spans="3:57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</row>
    <row r="138" spans="3:57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</row>
    <row r="139" spans="3:57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</row>
    <row r="140" spans="3:57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</row>
    <row r="141" spans="3:57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</row>
    <row r="142" spans="3:57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</row>
    <row r="143" spans="3:57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</row>
    <row r="144" spans="3:57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</row>
    <row r="145" spans="3:57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</row>
    <row r="146" spans="3:57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</row>
    <row r="147" spans="3:57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</row>
    <row r="148" spans="3:57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</row>
    <row r="149" spans="3:57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</row>
    <row r="150" spans="3:57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</row>
    <row r="151" spans="3:57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</row>
    <row r="152" spans="3:57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</row>
    <row r="153" spans="3:57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</row>
    <row r="154" spans="3:57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</row>
    <row r="155" spans="3:57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</row>
    <row r="156" spans="3:57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</row>
    <row r="157" spans="3:57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</row>
    <row r="158" spans="3:57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</row>
    <row r="159" spans="3:57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</row>
    <row r="160" spans="3:57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</row>
    <row r="161" spans="3:57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</row>
    <row r="162" spans="3:57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</row>
    <row r="163" spans="3:57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</row>
    <row r="164" spans="3:57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</row>
    <row r="165" spans="3:57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</row>
    <row r="166" spans="3:57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</row>
    <row r="167" spans="3:57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</row>
    <row r="168" spans="3:57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</row>
    <row r="169" spans="3:57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</row>
    <row r="170" spans="3:57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</row>
    <row r="171" spans="3:57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</row>
    <row r="172" spans="3:57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</row>
    <row r="173" spans="3:57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</row>
    <row r="174" spans="3:57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</row>
    <row r="175" spans="3:57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</row>
    <row r="176" spans="3:57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</row>
    <row r="177" spans="3:57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</row>
    <row r="178" spans="3:57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</row>
    <row r="179" spans="3:57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</row>
    <row r="180" spans="3:57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</row>
    <row r="181" spans="3:57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</row>
    <row r="182" spans="3:57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</row>
    <row r="183" spans="3:57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</row>
    <row r="184" spans="3:57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</row>
    <row r="185" spans="3:57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</row>
    <row r="186" spans="3:57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</row>
    <row r="187" spans="3:57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</row>
    <row r="188" spans="3:57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</row>
    <row r="189" spans="3:57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</row>
    <row r="190" spans="3:57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</row>
    <row r="191" spans="3:57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</row>
    <row r="192" spans="3:57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</row>
    <row r="193" spans="3:57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</row>
    <row r="194" spans="3:57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</row>
    <row r="195" spans="3:57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</row>
    <row r="196" spans="3:57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</row>
    <row r="197" spans="3:57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</row>
    <row r="198" spans="3:57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</row>
    <row r="199" spans="3:57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</row>
    <row r="200" spans="3:57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</row>
    <row r="201" spans="3:57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</row>
    <row r="202" spans="3:57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</row>
    <row r="203" spans="3:57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</row>
    <row r="204" spans="3:57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</row>
    <row r="205" spans="3:57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</row>
    <row r="206" spans="3:57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</row>
    <row r="207" spans="3:57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</row>
    <row r="208" spans="3:57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</row>
    <row r="209" spans="3:57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</row>
    <row r="210" spans="3:57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</row>
    <row r="211" spans="3:57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</row>
    <row r="212" spans="3:57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</row>
    <row r="213" spans="3:57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</row>
    <row r="214" spans="3:57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</row>
    <row r="215" spans="3:57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</row>
    <row r="216" spans="3:57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</row>
    <row r="217" spans="3:57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</row>
    <row r="218" spans="3:57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</row>
    <row r="219" spans="3:57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</row>
    <row r="220" spans="3:57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</row>
    <row r="221" spans="3:57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</row>
    <row r="222" spans="3:57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</row>
    <row r="223" spans="3:57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</row>
    <row r="224" spans="3:57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</row>
    <row r="225" spans="3:57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</row>
    <row r="226" spans="3:57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</row>
    <row r="227" spans="3:57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</row>
    <row r="228" spans="3:57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</row>
    <row r="229" spans="3:57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</row>
    <row r="230" spans="3:57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</row>
    <row r="231" spans="3:57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</row>
    <row r="232" spans="3:57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</row>
    <row r="233" spans="3:57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</row>
    <row r="234" spans="3:57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</row>
    <row r="235" spans="3:57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</row>
    <row r="236" spans="3:57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</row>
    <row r="237" spans="3:57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</row>
    <row r="238" spans="3:57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</row>
    <row r="239" spans="3:57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</row>
    <row r="240" spans="3:57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</row>
    <row r="241" spans="3:57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</row>
    <row r="242" spans="3:57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</row>
    <row r="243" spans="3:57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</row>
    <row r="244" spans="3:57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</row>
    <row r="245" spans="3:57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</row>
    <row r="246" spans="3:57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</row>
    <row r="247" spans="3:57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</row>
    <row r="248" spans="3:57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</row>
    <row r="249" spans="3:57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</row>
    <row r="250" spans="3:57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</row>
    <row r="251" spans="3:57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</row>
    <row r="252" spans="3:57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</row>
    <row r="253" spans="3:57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</row>
    <row r="254" spans="3:57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</row>
    <row r="255" spans="3:57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</row>
    <row r="256" spans="3:57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</row>
    <row r="257" spans="3:57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</row>
    <row r="258" spans="3:57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</row>
    <row r="259" spans="3:57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</row>
    <row r="260" spans="3:57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</row>
    <row r="261" spans="3:57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</row>
    <row r="262" spans="3:57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</row>
    <row r="263" spans="3:57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</row>
    <row r="264" spans="3:57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</row>
    <row r="265" spans="3:57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</row>
    <row r="266" spans="3:57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</row>
    <row r="267" spans="3:57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</row>
    <row r="268" spans="3:57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</row>
    <row r="269" spans="3:57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</row>
    <row r="270" spans="3:57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</row>
    <row r="271" spans="3:57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</row>
    <row r="272" spans="3:57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</row>
    <row r="273" spans="3:57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</row>
    <row r="274" spans="3:57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</row>
    <row r="275" spans="3:57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</row>
    <row r="276" spans="3:57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</row>
    <row r="277" spans="3:57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</row>
    <row r="278" spans="3:57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</row>
    <row r="279" spans="3:57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</row>
    <row r="280" spans="3:57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</row>
    <row r="281" spans="3:57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</row>
    <row r="282" spans="3:57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</row>
    <row r="283" spans="3:57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</row>
    <row r="284" spans="3:57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</row>
    <row r="285" spans="3:57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</row>
    <row r="286" spans="3:57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</row>
    <row r="287" spans="3:57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</row>
    <row r="288" spans="3:57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</row>
    <row r="289" spans="3:57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</row>
    <row r="290" spans="3:57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</row>
    <row r="291" spans="3:57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</row>
    <row r="292" spans="3:57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</row>
    <row r="293" spans="3:57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</row>
    <row r="294" spans="3:57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</row>
    <row r="295" spans="3:57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</row>
    <row r="296" spans="3:57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</row>
    <row r="297" spans="3:57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</row>
    <row r="298" spans="3:57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</row>
    <row r="299" spans="3:57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</row>
    <row r="300" spans="3:57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</row>
    <row r="301" spans="3:57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</row>
    <row r="302" spans="3:57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</row>
    <row r="303" spans="3:57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</row>
    <row r="304" spans="3:57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</row>
    <row r="305" spans="3:57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</row>
    <row r="306" spans="3:57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</row>
    <row r="307" spans="3:57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</row>
    <row r="308" spans="3:57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</row>
    <row r="309" spans="3:57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</row>
    <row r="310" spans="3:57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</row>
    <row r="311" spans="3:57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</row>
    <row r="312" spans="3:57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</row>
    <row r="313" spans="3:57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</row>
    <row r="314" spans="3:57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</row>
    <row r="315" spans="3:57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</row>
    <row r="316" spans="3:57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</row>
    <row r="317" spans="3:57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</row>
    <row r="318" spans="3:57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</row>
    <row r="319" spans="3:57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</row>
    <row r="320" spans="3:57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</row>
    <row r="321" spans="3:57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</row>
    <row r="322" spans="3:57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</row>
    <row r="323" spans="3:57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</row>
    <row r="324" spans="3:57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</row>
    <row r="325" spans="3:57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</row>
    <row r="326" spans="3:57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</row>
    <row r="327" spans="3:57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</row>
    <row r="328" spans="3:57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</row>
    <row r="329" spans="3:57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</row>
    <row r="330" spans="3:57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</row>
    <row r="331" spans="3:57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</row>
    <row r="332" spans="3:57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</row>
    <row r="333" spans="3:57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</row>
    <row r="334" spans="3:57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</row>
    <row r="335" spans="3:57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</row>
    <row r="336" spans="3:57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</row>
    <row r="337" spans="3:57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</row>
    <row r="338" spans="3:57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</row>
    <row r="339" spans="3:57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</row>
    <row r="340" spans="3:57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</row>
    <row r="341" spans="3:57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</row>
    <row r="342" spans="3:57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</row>
    <row r="343" spans="3:57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</row>
    <row r="344" spans="3:57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</row>
    <row r="345" spans="3:57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</row>
    <row r="346" spans="3:57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</row>
    <row r="347" spans="3:57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</row>
    <row r="348" spans="3:57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</row>
    <row r="349" spans="3:57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</row>
    <row r="350" spans="3:57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</row>
    <row r="351" spans="3:57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</row>
    <row r="352" spans="3:57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</row>
    <row r="353" spans="3:57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</row>
    <row r="354" spans="3:57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</row>
    <row r="355" spans="3:57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</row>
    <row r="356" spans="3:57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</row>
    <row r="357" spans="3:57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</row>
    <row r="358" spans="3:57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</row>
    <row r="359" spans="3:57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</row>
    <row r="360" spans="3:57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</row>
    <row r="361" spans="3:57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</row>
    <row r="362" spans="3:57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</row>
    <row r="363" spans="3:57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</row>
    <row r="364" spans="3:57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</row>
    <row r="365" spans="3:57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</row>
    <row r="366" spans="3:57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</row>
    <row r="367" spans="3:57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</row>
    <row r="368" spans="3:57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</row>
    <row r="369" spans="3:57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</row>
    <row r="370" spans="3:57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</row>
    <row r="371" spans="3:57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</row>
    <row r="372" spans="3:57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</row>
    <row r="373" spans="3:57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</row>
    <row r="374" spans="3:57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</row>
    <row r="375" spans="3:57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</row>
    <row r="376" spans="3:57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</row>
    <row r="377" spans="3:57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</row>
    <row r="378" spans="3:57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</row>
    <row r="379" spans="3:57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</row>
    <row r="380" spans="3:57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</row>
    <row r="381" spans="3:57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</row>
    <row r="382" spans="3:57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</row>
    <row r="383" spans="3:57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</row>
    <row r="384" spans="3:57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</row>
    <row r="385" spans="3:57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</row>
    <row r="386" spans="3:57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</row>
    <row r="387" spans="3:57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</row>
    <row r="388" spans="3:57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</row>
    <row r="389" spans="3:57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</row>
    <row r="390" spans="3:57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</row>
    <row r="391" spans="3:57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</row>
    <row r="392" spans="3:57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</row>
    <row r="393" spans="3:57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</row>
    <row r="394" spans="3:57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</row>
    <row r="395" spans="3:57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</row>
    <row r="396" spans="3:57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</row>
    <row r="397" spans="3:57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</row>
    <row r="398" spans="3:57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</row>
    <row r="399" spans="3:57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</row>
    <row r="400" spans="3:57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</row>
    <row r="401" spans="3:57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</row>
    <row r="402" spans="3:57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</row>
    <row r="403" spans="3:57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</row>
    <row r="404" spans="3:57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</row>
    <row r="405" spans="3:57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</row>
    <row r="406" spans="3:57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</row>
    <row r="407" spans="3:57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</row>
    <row r="408" spans="3:57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</row>
    <row r="409" spans="3:57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</row>
    <row r="410" spans="3:57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</row>
    <row r="411" spans="3:57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</row>
    <row r="412" spans="3:57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</row>
    <row r="413" spans="3:57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</row>
    <row r="414" spans="3:57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</row>
    <row r="415" spans="3:57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</row>
    <row r="416" spans="3:57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</row>
    <row r="417" spans="3:57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</row>
    <row r="418" spans="3:57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</row>
    <row r="419" spans="3:57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</row>
    <row r="420" spans="3:57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</row>
    <row r="421" spans="3:57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</row>
    <row r="422" spans="3:57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</row>
    <row r="423" spans="3:57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</row>
    <row r="424" spans="3:57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</row>
    <row r="425" spans="3:57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</row>
    <row r="426" spans="3:57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</row>
    <row r="427" spans="3:57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</row>
    <row r="428" spans="3:57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</row>
    <row r="429" spans="3:57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</row>
    <row r="430" spans="3:57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</row>
    <row r="431" spans="3:57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</row>
    <row r="432" spans="3:57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</row>
    <row r="433" spans="3:57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</row>
    <row r="434" spans="3:57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</row>
    <row r="435" spans="3:57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</row>
    <row r="436" spans="3:57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</row>
    <row r="437" spans="3:57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</row>
    <row r="438" spans="3:57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</row>
    <row r="439" spans="3:57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</row>
    <row r="440" spans="3:57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</row>
    <row r="441" spans="3:57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</row>
    <row r="442" spans="3:57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</row>
    <row r="443" spans="3:57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</row>
    <row r="444" spans="3:57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</row>
    <row r="445" spans="3:57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</row>
    <row r="446" spans="3:57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</row>
    <row r="447" spans="3:57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</row>
    <row r="448" spans="3:57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</row>
    <row r="449" spans="3:57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</row>
    <row r="450" spans="3:57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</row>
    <row r="451" spans="3:57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</row>
    <row r="452" spans="3:57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</row>
    <row r="453" spans="3:57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</row>
    <row r="454" spans="3:57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</row>
    <row r="455" spans="3:57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</row>
    <row r="456" spans="3:57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</row>
    <row r="457" spans="3:57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</row>
    <row r="458" spans="3:57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</row>
    <row r="459" spans="3:57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</row>
    <row r="460" spans="3:57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</row>
    <row r="461" spans="3:57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</row>
    <row r="462" spans="3:57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</row>
    <row r="463" spans="3:57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</row>
    <row r="464" spans="3:57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</row>
    <row r="465" spans="3:57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</row>
    <row r="466" spans="3:57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</row>
    <row r="467" spans="3:57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</row>
    <row r="468" spans="3:57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</row>
    <row r="469" spans="3:57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</row>
    <row r="470" spans="3:57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</row>
    <row r="471" spans="3:57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</row>
    <row r="472" spans="3:57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</row>
    <row r="473" spans="3:57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</row>
    <row r="474" spans="3:57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</row>
    <row r="475" spans="3:57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</row>
    <row r="476" spans="3:57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</row>
    <row r="477" spans="3:57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</row>
    <row r="478" spans="3:57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</row>
    <row r="479" spans="3:57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</row>
    <row r="480" spans="3:57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</row>
    <row r="481" spans="3:57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</row>
    <row r="482" spans="3:57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</row>
    <row r="483" spans="3:57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</row>
    <row r="484" spans="3:57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</row>
    <row r="485" spans="3:57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</row>
    <row r="486" spans="3:57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</row>
    <row r="487" spans="3:57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</row>
    <row r="488" spans="3:57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</row>
    <row r="489" spans="3:57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</row>
    <row r="490" spans="3:57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</row>
    <row r="491" spans="3:57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</row>
    <row r="492" spans="3:57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</row>
    <row r="493" spans="3:57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</row>
    <row r="494" spans="3:57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</row>
    <row r="495" spans="3:57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</row>
    <row r="496" spans="3:57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</row>
    <row r="497" spans="3:57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</row>
    <row r="498" spans="3:57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</row>
    <row r="499" spans="3:57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</row>
    <row r="500" spans="3:57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</row>
    <row r="501" spans="3:57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</row>
    <row r="502" spans="3:57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</row>
    <row r="503" spans="3:57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</row>
    <row r="504" spans="3:57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</row>
    <row r="505" spans="3:57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</row>
    <row r="506" spans="3:57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</row>
    <row r="507" spans="3:57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</row>
    <row r="508" spans="3:57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</row>
    <row r="509" spans="3:57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</row>
    <row r="510" spans="3:57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</row>
    <row r="511" spans="3:57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</row>
    <row r="512" spans="3:57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</row>
    <row r="513" spans="3:57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</row>
    <row r="514" spans="3:57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</row>
    <row r="515" spans="3:57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</row>
    <row r="516" spans="3:57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</row>
    <row r="517" spans="3:57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</row>
    <row r="518" spans="3:57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</row>
    <row r="519" spans="3:57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</row>
    <row r="520" spans="3:57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</row>
    <row r="521" spans="3:57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</row>
    <row r="522" spans="3:57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</row>
    <row r="523" spans="3:57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</row>
    <row r="524" spans="3:57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</row>
    <row r="525" spans="3:57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</row>
    <row r="526" spans="3:57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</row>
    <row r="527" spans="3:57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</row>
    <row r="528" spans="3:57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</row>
    <row r="529" spans="3:57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</row>
    <row r="530" spans="3:57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</row>
    <row r="531" spans="3:57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</row>
    <row r="532" spans="3:57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</row>
    <row r="533" spans="3:57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</row>
    <row r="534" spans="3:57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</row>
    <row r="535" spans="3:57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</row>
    <row r="536" spans="3:57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</row>
    <row r="537" spans="3:57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</row>
    <row r="538" spans="3:57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</row>
    <row r="539" spans="3:57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</row>
    <row r="540" spans="3:57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</row>
    <row r="541" spans="3:57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</row>
    <row r="542" spans="3:57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</row>
    <row r="543" spans="3:57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</row>
    <row r="544" spans="3:57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</row>
    <row r="545" spans="3:57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</row>
    <row r="546" spans="3:57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</row>
    <row r="547" spans="3:57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</row>
    <row r="548" spans="3:57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</row>
    <row r="549" spans="3:57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</row>
    <row r="550" spans="3:57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</row>
    <row r="551" spans="3:57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</row>
    <row r="552" spans="3:57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</row>
    <row r="553" spans="3:57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</row>
    <row r="554" spans="3:57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</row>
    <row r="555" spans="3:57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</row>
    <row r="556" spans="3:57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</row>
    <row r="557" spans="3:57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</row>
    <row r="558" spans="3:57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</row>
    <row r="559" spans="3:57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</row>
    <row r="560" spans="3:57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</row>
  </sheetData>
  <hyperlinks>
    <hyperlink ref="A1" location="Main!A1" display="Main" xr:uid="{921EFE9A-2E65-494E-9492-F72D513900B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2025-07-10T12:37:54Z</dcterms:created>
  <dcterms:modified xsi:type="dcterms:W3CDTF">2025-09-02T17:24:20Z</dcterms:modified>
</cp:coreProperties>
</file>