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B447797-6093-4D92-A114-778933D72FB2}" xr6:coauthVersionLast="47" xr6:coauthVersionMax="47" xr10:uidLastSave="{00000000-0000-0000-0000-000000000000}"/>
  <bookViews>
    <workbookView xWindow="225" yWindow="1950" windowWidth="38175" windowHeight="15240" xr2:uid="{51E0B8EB-8918-4F4E-B803-C612545DFAF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2" l="1"/>
  <c r="H38" i="2"/>
  <c r="G38" i="2"/>
  <c r="F38" i="2"/>
  <c r="E38" i="2"/>
  <c r="D38" i="2"/>
  <c r="C38" i="2"/>
  <c r="J37" i="2"/>
  <c r="H37" i="2"/>
  <c r="G37" i="2"/>
  <c r="F37" i="2"/>
  <c r="E37" i="2"/>
  <c r="D37" i="2"/>
  <c r="C37" i="2"/>
  <c r="J36" i="2"/>
  <c r="H36" i="2"/>
  <c r="G36" i="2"/>
  <c r="F36" i="2"/>
  <c r="E36" i="2"/>
  <c r="D36" i="2"/>
  <c r="C36" i="2"/>
  <c r="I38" i="2"/>
  <c r="I37" i="2"/>
  <c r="I36" i="2"/>
  <c r="J35" i="2"/>
  <c r="H35" i="2"/>
  <c r="G35" i="2"/>
  <c r="J34" i="2"/>
  <c r="H34" i="2"/>
  <c r="G34" i="2"/>
  <c r="J33" i="2"/>
  <c r="H33" i="2"/>
  <c r="G33" i="2"/>
  <c r="J32" i="2"/>
  <c r="H32" i="2"/>
  <c r="G32" i="2"/>
  <c r="J31" i="2"/>
  <c r="H31" i="2"/>
  <c r="G31" i="2"/>
  <c r="I35" i="2"/>
  <c r="I34" i="2"/>
  <c r="I33" i="2"/>
  <c r="I32" i="2"/>
  <c r="I31" i="2"/>
  <c r="I29" i="2"/>
  <c r="J29" i="2"/>
  <c r="H29" i="2"/>
  <c r="G29" i="2"/>
  <c r="F29" i="2"/>
  <c r="E29" i="2"/>
  <c r="D29" i="2"/>
  <c r="C29" i="2"/>
  <c r="J26" i="2"/>
  <c r="H26" i="2"/>
  <c r="G26" i="2"/>
  <c r="F26" i="2"/>
  <c r="E26" i="2"/>
  <c r="D26" i="2"/>
  <c r="C26" i="2"/>
  <c r="J24" i="2"/>
  <c r="H24" i="2"/>
  <c r="G24" i="2"/>
  <c r="F24" i="2"/>
  <c r="E24" i="2"/>
  <c r="D24" i="2"/>
  <c r="C24" i="2"/>
  <c r="I26" i="2"/>
  <c r="I24" i="2"/>
  <c r="J22" i="2"/>
  <c r="H22" i="2"/>
  <c r="G22" i="2"/>
  <c r="F22" i="2"/>
  <c r="E22" i="2"/>
  <c r="D22" i="2"/>
  <c r="C22" i="2"/>
  <c r="I22" i="2"/>
  <c r="J17" i="2"/>
  <c r="H17" i="2"/>
  <c r="G17" i="2"/>
  <c r="F17" i="2"/>
  <c r="E17" i="2"/>
  <c r="D17" i="2"/>
  <c r="C17" i="2"/>
  <c r="I17" i="2"/>
  <c r="J13" i="2"/>
  <c r="H13" i="2"/>
  <c r="G13" i="2"/>
  <c r="F13" i="2"/>
  <c r="E13" i="2"/>
  <c r="D13" i="2"/>
  <c r="C13" i="2"/>
  <c r="I13" i="2"/>
  <c r="J11" i="2"/>
  <c r="H11" i="2"/>
  <c r="G11" i="2"/>
  <c r="F11" i="2"/>
  <c r="E11" i="2"/>
  <c r="D11" i="2"/>
  <c r="C11" i="2"/>
  <c r="I11" i="2"/>
  <c r="G7" i="1"/>
  <c r="G6" i="1"/>
  <c r="G5" i="1"/>
  <c r="G4" i="1"/>
</calcChain>
</file>

<file path=xl/sharedStrings.xml><?xml version="1.0" encoding="utf-8"?>
<sst xmlns="http://schemas.openxmlformats.org/spreadsheetml/2006/main" count="59" uniqueCount="55">
  <si>
    <t>TECHY</t>
  </si>
  <si>
    <t>Price</t>
  </si>
  <si>
    <t>Shares</t>
  </si>
  <si>
    <t>MC</t>
  </si>
  <si>
    <t>Cash</t>
  </si>
  <si>
    <t>Debt</t>
  </si>
  <si>
    <t>EV</t>
  </si>
  <si>
    <t>IR</t>
  </si>
  <si>
    <t>Tencent</t>
  </si>
  <si>
    <t>numbers in mio RMB</t>
  </si>
  <si>
    <t>Q324</t>
  </si>
  <si>
    <t>Businessmodel</t>
  </si>
  <si>
    <t>Notes</t>
  </si>
  <si>
    <t>We Chat, Valorant</t>
  </si>
  <si>
    <t>CEO: Ma Huateng</t>
  </si>
  <si>
    <t>Main</t>
  </si>
  <si>
    <t>Q123</t>
  </si>
  <si>
    <t>Q223</t>
  </si>
  <si>
    <t>Q323</t>
  </si>
  <si>
    <t>Q423</t>
  </si>
  <si>
    <t>Q124</t>
  </si>
  <si>
    <t>Q224</t>
  </si>
  <si>
    <t>Q424</t>
  </si>
  <si>
    <t>Combinend MAU Weixin &amp; WeChat</t>
  </si>
  <si>
    <t>Mobile device MAU QQ</t>
  </si>
  <si>
    <t>Free-based VAS subscription</t>
  </si>
  <si>
    <t>VAS Revenue</t>
  </si>
  <si>
    <t>Marketing &amp; Services</t>
  </si>
  <si>
    <t>Fin Tech &amp; Business Services</t>
  </si>
  <si>
    <t>Other</t>
  </si>
  <si>
    <t>Revenue</t>
  </si>
  <si>
    <t>COGS</t>
  </si>
  <si>
    <t>Gross Profit</t>
  </si>
  <si>
    <t>S&amp;M</t>
  </si>
  <si>
    <t>G&amp;A</t>
  </si>
  <si>
    <t>Other Gains &amp; losses</t>
  </si>
  <si>
    <t>Operating Profit</t>
  </si>
  <si>
    <t>Investments</t>
  </si>
  <si>
    <t>Interest Income</t>
  </si>
  <si>
    <t>Finance Costs</t>
  </si>
  <si>
    <t>Profit of joint ventures</t>
  </si>
  <si>
    <t>Pretax Income</t>
  </si>
  <si>
    <t>Tax Expense</t>
  </si>
  <si>
    <t>Net Income</t>
  </si>
  <si>
    <t>Non-controlling Interest</t>
  </si>
  <si>
    <t>Net Income to Company</t>
  </si>
  <si>
    <t>EPS</t>
  </si>
  <si>
    <t>VAS Growth</t>
  </si>
  <si>
    <t>Marketing &amp; Services Growth</t>
  </si>
  <si>
    <t>Fin Tech Growth</t>
  </si>
  <si>
    <t>Other Growth</t>
  </si>
  <si>
    <t>Revenue Growth</t>
  </si>
  <si>
    <t xml:space="preserve">Gross Margin 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</si>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</sst>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ö"/>
    </font>
    <font>
      <sz val="10"/>
      <color theme="1"/>
      <name val="Ariaö"/>
    </font>
    <font>
      <u/>
      <sz val="10"/>
      <color theme="10"/>
      <name val="Ariaö"/>
    </font>
    <font>
      <u/>
      <sz val="10"/>
      <color theme="1"/>
      <name val="Ariaö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1" applyFont="1"/>
    <xf numFmtId="0" fontId="8" fillId="0" borderId="0" xfId="0" applyFont="1"/>
    <xf numFmtId="0" fontId="9" fillId="0" borderId="0" xfId="1" applyFont="1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4" fillId="0" borderId="0" xfId="0" applyFont="1"/>
    <xf numFmtId="3" fontId="4" fillId="0" borderId="0" xfId="0" applyNumberFormat="1" applyFont="1"/>
    <xf numFmtId="9" fontId="1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ncent.com/en-us/inves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1166-85D6-4AE0-B98B-796980D223E6}">
  <dimension ref="A1:H17"/>
  <sheetViews>
    <sheetView tabSelected="1" zoomScale="200" zoomScaleNormal="200" workbookViewId="0"/>
  </sheetViews>
  <sheetFormatPr defaultRowHeight="12.75"/>
  <cols>
    <col min="1" max="1" width="3.85546875" style="2" customWidth="1"/>
    <col min="2" max="6" width="9.140625" style="2"/>
    <col min="7" max="7" width="10.5703125" style="2" bestFit="1" customWidth="1"/>
    <col min="8" max="16384" width="9.140625" style="2"/>
  </cols>
  <sheetData>
    <row r="1" spans="1:8">
      <c r="A1" s="1" t="s">
        <v>8</v>
      </c>
    </row>
    <row r="2" spans="1:8">
      <c r="A2" s="2" t="s">
        <v>9</v>
      </c>
      <c r="F2" s="2" t="s">
        <v>1</v>
      </c>
      <c r="G2" s="2">
        <v>373.4</v>
      </c>
    </row>
    <row r="3" spans="1:8">
      <c r="F3" s="2" t="s">
        <v>2</v>
      </c>
      <c r="G3" s="3">
        <v>9096.26</v>
      </c>
      <c r="H3" s="4" t="s">
        <v>10</v>
      </c>
    </row>
    <row r="4" spans="1:8">
      <c r="B4" s="2" t="s">
        <v>0</v>
      </c>
      <c r="F4" s="2" t="s">
        <v>3</v>
      </c>
      <c r="G4" s="3">
        <f>+G2*G3</f>
        <v>3396543.4839999997</v>
      </c>
    </row>
    <row r="5" spans="1:8">
      <c r="B5" s="5" t="s">
        <v>7</v>
      </c>
      <c r="F5" s="2" t="s">
        <v>4</v>
      </c>
      <c r="G5" s="3">
        <f>145468+197995</f>
        <v>343463</v>
      </c>
      <c r="H5" s="4" t="s">
        <v>10</v>
      </c>
    </row>
    <row r="6" spans="1:8">
      <c r="F6" s="2" t="s">
        <v>5</v>
      </c>
      <c r="G6" s="3">
        <f>151600+42767</f>
        <v>194367</v>
      </c>
      <c r="H6" s="4" t="s">
        <v>10</v>
      </c>
    </row>
    <row r="7" spans="1:8">
      <c r="B7" s="6" t="s">
        <v>11</v>
      </c>
      <c r="F7" s="2" t="s">
        <v>6</v>
      </c>
      <c r="G7" s="3">
        <f>+G4-G5+G6</f>
        <v>3247447.4839999997</v>
      </c>
    </row>
    <row r="9" spans="1:8">
      <c r="F9" s="2" t="s">
        <v>14</v>
      </c>
    </row>
    <row r="16" spans="1:8">
      <c r="B16" s="6" t="s">
        <v>12</v>
      </c>
    </row>
    <row r="17" spans="2:2">
      <c r="B17" s="2" t="s">
        <v>13</v>
      </c>
    </row>
  </sheetData>
  <hyperlinks>
    <hyperlink ref="B5" r:id="rId1" xr:uid="{1BF0E59D-8A34-411B-9994-025C6A9108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9997-8DC5-4AAB-BDFE-ABB25392C636}">
  <dimension ref="A1:AS393"/>
  <sheetViews>
    <sheetView zoomScale="200" zoomScaleNormal="200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/>
  <cols>
    <col min="1" max="1" width="5" style="8" customWidth="1"/>
    <col min="2" max="2" width="30.140625" style="8" customWidth="1"/>
    <col min="3" max="16384" width="9.140625" style="8"/>
  </cols>
  <sheetData>
    <row r="1" spans="1:45">
      <c r="A1" s="7" t="s">
        <v>15</v>
      </c>
    </row>
    <row r="2" spans="1:45">
      <c r="C2" s="9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10</v>
      </c>
      <c r="J2" s="9" t="s">
        <v>22</v>
      </c>
    </row>
    <row r="3" spans="1:45">
      <c r="B3" s="8" t="s">
        <v>23</v>
      </c>
      <c r="C3" s="10"/>
      <c r="D3" s="10"/>
      <c r="E3" s="10">
        <v>1336</v>
      </c>
      <c r="F3" s="10"/>
      <c r="G3" s="10"/>
      <c r="H3" s="10"/>
      <c r="I3" s="10">
        <v>1382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>
      <c r="B4" s="8" t="s">
        <v>24</v>
      </c>
      <c r="C4" s="10"/>
      <c r="D4" s="10"/>
      <c r="E4" s="10">
        <v>558</v>
      </c>
      <c r="F4" s="10"/>
      <c r="G4" s="10"/>
      <c r="H4" s="10"/>
      <c r="I4" s="10">
        <v>562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>
      <c r="B5" s="8" t="s">
        <v>25</v>
      </c>
      <c r="C5" s="10"/>
      <c r="D5" s="10"/>
      <c r="E5" s="10">
        <v>243</v>
      </c>
      <c r="F5" s="10"/>
      <c r="G5" s="10"/>
      <c r="H5" s="10"/>
      <c r="I5" s="10">
        <v>265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>
      <c r="B7" s="8" t="s">
        <v>26</v>
      </c>
      <c r="C7" s="10"/>
      <c r="D7" s="10"/>
      <c r="E7" s="10">
        <v>75748</v>
      </c>
      <c r="F7" s="10"/>
      <c r="G7" s="10"/>
      <c r="H7" s="10"/>
      <c r="I7" s="10">
        <v>82695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>
      <c r="B8" s="8" t="s">
        <v>27</v>
      </c>
      <c r="C8" s="10"/>
      <c r="D8" s="10"/>
      <c r="E8" s="10">
        <v>25721</v>
      </c>
      <c r="F8" s="10"/>
      <c r="G8" s="10"/>
      <c r="H8" s="10"/>
      <c r="I8" s="10">
        <v>29993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 spans="1:45">
      <c r="B9" s="8" t="s">
        <v>28</v>
      </c>
      <c r="C9" s="10"/>
      <c r="D9" s="10"/>
      <c r="E9" s="10">
        <v>52048</v>
      </c>
      <c r="F9" s="10"/>
      <c r="G9" s="10"/>
      <c r="H9" s="10"/>
      <c r="I9" s="10">
        <v>53089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>
      <c r="B10" s="8" t="s">
        <v>29</v>
      </c>
      <c r="C10" s="10"/>
      <c r="D10" s="10"/>
      <c r="E10" s="10">
        <v>1108</v>
      </c>
      <c r="F10" s="10"/>
      <c r="G10" s="10"/>
      <c r="H10" s="10"/>
      <c r="I10" s="10">
        <v>1416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>
      <c r="B11" s="11" t="s">
        <v>30</v>
      </c>
      <c r="C11" s="12">
        <f t="shared" ref="C11:H11" si="0">SUM(C7:C10)</f>
        <v>0</v>
      </c>
      <c r="D11" s="12">
        <f t="shared" si="0"/>
        <v>0</v>
      </c>
      <c r="E11" s="12">
        <f t="shared" si="0"/>
        <v>154625</v>
      </c>
      <c r="F11" s="12">
        <f t="shared" si="0"/>
        <v>0</v>
      </c>
      <c r="G11" s="12">
        <f t="shared" si="0"/>
        <v>0</v>
      </c>
      <c r="H11" s="12">
        <f t="shared" si="0"/>
        <v>0</v>
      </c>
      <c r="I11" s="12">
        <f>SUM(I7:I10)</f>
        <v>167193</v>
      </c>
      <c r="J11" s="12">
        <f t="shared" ref="J11" si="1">SUM(J7:J10)</f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45">
      <c r="B12" s="8" t="s">
        <v>31</v>
      </c>
      <c r="C12" s="10"/>
      <c r="D12" s="10"/>
      <c r="E12" s="10">
        <v>78102</v>
      </c>
      <c r="F12" s="10"/>
      <c r="G12" s="10"/>
      <c r="H12" s="10"/>
      <c r="I12" s="10">
        <v>78365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spans="1:45">
      <c r="B13" s="8" t="s">
        <v>32</v>
      </c>
      <c r="C13" s="10">
        <f t="shared" ref="C13:H13" si="2">+C11-C12</f>
        <v>0</v>
      </c>
      <c r="D13" s="10">
        <f t="shared" si="2"/>
        <v>0</v>
      </c>
      <c r="E13" s="10">
        <f t="shared" si="2"/>
        <v>76523</v>
      </c>
      <c r="F13" s="10">
        <f t="shared" si="2"/>
        <v>0</v>
      </c>
      <c r="G13" s="10">
        <f t="shared" si="2"/>
        <v>0</v>
      </c>
      <c r="H13" s="10">
        <f t="shared" si="2"/>
        <v>0</v>
      </c>
      <c r="I13" s="10">
        <f>+I11-I12</f>
        <v>88828</v>
      </c>
      <c r="J13" s="10">
        <f t="shared" ref="J13" si="3">+J11-J12</f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45">
      <c r="B14" s="8" t="s">
        <v>33</v>
      </c>
      <c r="C14" s="10"/>
      <c r="D14" s="10"/>
      <c r="E14" s="10">
        <v>7912</v>
      </c>
      <c r="F14" s="10"/>
      <c r="G14" s="10"/>
      <c r="H14" s="10"/>
      <c r="I14" s="10">
        <v>9411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>
      <c r="B15" s="8" t="s">
        <v>34</v>
      </c>
      <c r="C15" s="10"/>
      <c r="D15" s="10"/>
      <c r="E15" s="10">
        <v>26289</v>
      </c>
      <c r="F15" s="10"/>
      <c r="G15" s="10"/>
      <c r="H15" s="10"/>
      <c r="I15" s="10">
        <v>29058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45">
      <c r="B16" s="8" t="s">
        <v>35</v>
      </c>
      <c r="C16" s="10"/>
      <c r="D16" s="10"/>
      <c r="E16" s="10">
        <v>2026</v>
      </c>
      <c r="F16" s="10"/>
      <c r="G16" s="10"/>
      <c r="H16" s="10"/>
      <c r="I16" s="10">
        <v>2974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spans="2:45">
      <c r="B17" s="8" t="s">
        <v>36</v>
      </c>
      <c r="C17" s="10">
        <f t="shared" ref="C17:H17" si="4">+C13-SUM(C14:C15)+C16</f>
        <v>0</v>
      </c>
      <c r="D17" s="10">
        <f t="shared" si="4"/>
        <v>0</v>
      </c>
      <c r="E17" s="10">
        <f t="shared" si="4"/>
        <v>44348</v>
      </c>
      <c r="F17" s="10">
        <f t="shared" si="4"/>
        <v>0</v>
      </c>
      <c r="G17" s="10">
        <f t="shared" si="4"/>
        <v>0</v>
      </c>
      <c r="H17" s="10">
        <f t="shared" si="4"/>
        <v>0</v>
      </c>
      <c r="I17" s="10">
        <f>+I13-SUM(I14:I15)+I16</f>
        <v>53333</v>
      </c>
      <c r="J17" s="10">
        <f t="shared" ref="J17" si="5">+J13-SUM(J14:J15)+J16</f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</row>
    <row r="18" spans="2:45">
      <c r="B18" s="8" t="s">
        <v>37</v>
      </c>
      <c r="C18" s="10"/>
      <c r="D18" s="10"/>
      <c r="E18" s="10">
        <v>618</v>
      </c>
      <c r="F18" s="10"/>
      <c r="G18" s="10"/>
      <c r="H18" s="10"/>
      <c r="I18" s="10">
        <v>3066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</row>
    <row r="19" spans="2:45">
      <c r="B19" s="8" t="s">
        <v>38</v>
      </c>
      <c r="C19" s="10"/>
      <c r="D19" s="10"/>
      <c r="E19" s="10">
        <v>3509</v>
      </c>
      <c r="F19" s="10"/>
      <c r="G19" s="10"/>
      <c r="H19" s="10"/>
      <c r="I19" s="10">
        <v>3996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</row>
    <row r="20" spans="2:45">
      <c r="B20" s="8" t="s">
        <v>39</v>
      </c>
      <c r="C20" s="10"/>
      <c r="D20" s="10"/>
      <c r="E20" s="10">
        <v>2784</v>
      </c>
      <c r="F20" s="10"/>
      <c r="G20" s="10"/>
      <c r="H20" s="10"/>
      <c r="I20" s="10">
        <v>3531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</row>
    <row r="21" spans="2:45">
      <c r="B21" s="8" t="s">
        <v>40</v>
      </c>
      <c r="C21" s="10"/>
      <c r="D21" s="10"/>
      <c r="E21" s="10">
        <v>2098</v>
      </c>
      <c r="F21" s="10"/>
      <c r="G21" s="10"/>
      <c r="H21" s="10"/>
      <c r="I21" s="10">
        <v>6019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</row>
    <row r="22" spans="2:45">
      <c r="B22" s="8" t="s">
        <v>41</v>
      </c>
      <c r="C22" s="10">
        <f t="shared" ref="C22:H22" si="6">+C17+C18+C19-C20+C21</f>
        <v>0</v>
      </c>
      <c r="D22" s="10">
        <f t="shared" si="6"/>
        <v>0</v>
      </c>
      <c r="E22" s="10">
        <f t="shared" si="6"/>
        <v>47789</v>
      </c>
      <c r="F22" s="10">
        <f t="shared" si="6"/>
        <v>0</v>
      </c>
      <c r="G22" s="10">
        <f t="shared" si="6"/>
        <v>0</v>
      </c>
      <c r="H22" s="10">
        <f t="shared" si="6"/>
        <v>0</v>
      </c>
      <c r="I22" s="10">
        <f>+I17+I18+I19-I20+I21</f>
        <v>62883</v>
      </c>
      <c r="J22" s="10">
        <f t="shared" ref="J22" si="7">+J17+J18+J19-J20+J21</f>
        <v>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</row>
    <row r="23" spans="2:45">
      <c r="B23" s="8" t="s">
        <v>42</v>
      </c>
      <c r="C23" s="10"/>
      <c r="D23" s="10"/>
      <c r="E23" s="10">
        <v>11008</v>
      </c>
      <c r="F23" s="10"/>
      <c r="G23" s="10"/>
      <c r="H23" s="10"/>
      <c r="I23" s="10">
        <v>8900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</row>
    <row r="24" spans="2:45">
      <c r="B24" s="8" t="s">
        <v>43</v>
      </c>
      <c r="C24" s="10">
        <f t="shared" ref="C24:H24" si="8">+C22-C23</f>
        <v>0</v>
      </c>
      <c r="D24" s="10">
        <f t="shared" si="8"/>
        <v>0</v>
      </c>
      <c r="E24" s="10">
        <f t="shared" si="8"/>
        <v>36781</v>
      </c>
      <c r="F24" s="10">
        <f t="shared" si="8"/>
        <v>0</v>
      </c>
      <c r="G24" s="10">
        <f t="shared" si="8"/>
        <v>0</v>
      </c>
      <c r="H24" s="10">
        <f t="shared" si="8"/>
        <v>0</v>
      </c>
      <c r="I24" s="10">
        <f>+I22-I23</f>
        <v>53983</v>
      </c>
      <c r="J24" s="10">
        <f t="shared" ref="J24" si="9">+J22-J23</f>
        <v>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</row>
    <row r="25" spans="2:45">
      <c r="B25" s="8" t="s">
        <v>44</v>
      </c>
      <c r="C25" s="10"/>
      <c r="D25" s="10"/>
      <c r="E25" s="10">
        <v>599</v>
      </c>
      <c r="F25" s="10"/>
      <c r="G25" s="10"/>
      <c r="H25" s="10"/>
      <c r="I25" s="10">
        <v>753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</row>
    <row r="26" spans="2:45">
      <c r="B26" s="8" t="s">
        <v>45</v>
      </c>
      <c r="C26" s="10">
        <f t="shared" ref="C26:H26" si="10">+C24-C25</f>
        <v>0</v>
      </c>
      <c r="D26" s="10">
        <f t="shared" si="10"/>
        <v>0</v>
      </c>
      <c r="E26" s="10">
        <f t="shared" si="10"/>
        <v>36182</v>
      </c>
      <c r="F26" s="10">
        <f t="shared" si="10"/>
        <v>0</v>
      </c>
      <c r="G26" s="10">
        <f t="shared" si="10"/>
        <v>0</v>
      </c>
      <c r="H26" s="10">
        <f t="shared" si="10"/>
        <v>0</v>
      </c>
      <c r="I26" s="10">
        <f>+I24-I25</f>
        <v>53230</v>
      </c>
      <c r="J26" s="10">
        <f t="shared" ref="J26" si="11">+J24-J25</f>
        <v>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2:4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  <row r="28" spans="2:45">
      <c r="B28" s="8" t="s">
        <v>46</v>
      </c>
      <c r="C28" s="10"/>
      <c r="D28" s="10"/>
      <c r="E28" s="10">
        <v>3.8279999999999998</v>
      </c>
      <c r="F28" s="10"/>
      <c r="G28" s="10"/>
      <c r="H28" s="10"/>
      <c r="I28" s="10">
        <v>5.7619999999999996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  <row r="29" spans="2:45">
      <c r="B29" s="8" t="s">
        <v>2</v>
      </c>
      <c r="C29" s="10" t="e">
        <f t="shared" ref="C29:H29" si="12">+C26/C28</f>
        <v>#DIV/0!</v>
      </c>
      <c r="D29" s="10" t="e">
        <f t="shared" si="12"/>
        <v>#DIV/0!</v>
      </c>
      <c r="E29" s="10">
        <f t="shared" si="12"/>
        <v>9451.9331243469187</v>
      </c>
      <c r="F29" s="10" t="e">
        <f t="shared" si="12"/>
        <v>#DIV/0!</v>
      </c>
      <c r="G29" s="10" t="e">
        <f t="shared" si="12"/>
        <v>#DIV/0!</v>
      </c>
      <c r="H29" s="10" t="e">
        <f t="shared" si="12"/>
        <v>#DIV/0!</v>
      </c>
      <c r="I29" s="10">
        <f>+I26/I28</f>
        <v>9238.1117667476574</v>
      </c>
      <c r="J29" s="10" t="e">
        <f t="shared" ref="J29" si="13">+J26/J28</f>
        <v>#DIV/0!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 spans="2:4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</row>
    <row r="31" spans="2:45">
      <c r="B31" s="8" t="s">
        <v>47</v>
      </c>
      <c r="C31" s="10"/>
      <c r="D31" s="10"/>
      <c r="E31" s="10"/>
      <c r="F31" s="10"/>
      <c r="G31" s="13" t="e">
        <f t="shared" ref="G31:H35" si="14">+G7/C7-1</f>
        <v>#DIV/0!</v>
      </c>
      <c r="H31" s="13" t="e">
        <f t="shared" si="14"/>
        <v>#DIV/0!</v>
      </c>
      <c r="I31" s="13">
        <f>+I7/E7-1</f>
        <v>9.1711992395838937E-2</v>
      </c>
      <c r="J31" s="13" t="e">
        <f t="shared" ref="J31:J35" si="15">+J7/F7-1</f>
        <v>#DIV/0!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</row>
    <row r="32" spans="2:45">
      <c r="B32" s="8" t="s">
        <v>48</v>
      </c>
      <c r="C32" s="10"/>
      <c r="D32" s="10"/>
      <c r="E32" s="10"/>
      <c r="F32" s="10"/>
      <c r="G32" s="13" t="e">
        <f t="shared" si="14"/>
        <v>#DIV/0!</v>
      </c>
      <c r="H32" s="13" t="e">
        <f t="shared" si="14"/>
        <v>#DIV/0!</v>
      </c>
      <c r="I32" s="13">
        <f t="shared" ref="I32:I35" si="16">+I8/E8-1</f>
        <v>0.16608996539792398</v>
      </c>
      <c r="J32" s="13" t="e">
        <f t="shared" si="15"/>
        <v>#DIV/0!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</row>
    <row r="33" spans="2:45">
      <c r="B33" s="8" t="s">
        <v>49</v>
      </c>
      <c r="C33" s="10"/>
      <c r="D33" s="10"/>
      <c r="E33" s="10"/>
      <c r="F33" s="10"/>
      <c r="G33" s="13" t="e">
        <f t="shared" si="14"/>
        <v>#DIV/0!</v>
      </c>
      <c r="H33" s="13" t="e">
        <f t="shared" si="14"/>
        <v>#DIV/0!</v>
      </c>
      <c r="I33" s="13">
        <f t="shared" si="16"/>
        <v>2.0000768521364787E-2</v>
      </c>
      <c r="J33" s="13" t="e">
        <f t="shared" si="15"/>
        <v>#DIV/0!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</row>
    <row r="34" spans="2:45">
      <c r="B34" s="8" t="s">
        <v>50</v>
      </c>
      <c r="C34" s="10"/>
      <c r="D34" s="10"/>
      <c r="E34" s="10"/>
      <c r="F34" s="10"/>
      <c r="G34" s="13" t="e">
        <f t="shared" si="14"/>
        <v>#DIV/0!</v>
      </c>
      <c r="H34" s="13" t="e">
        <f t="shared" si="14"/>
        <v>#DIV/0!</v>
      </c>
      <c r="I34" s="13">
        <f t="shared" si="16"/>
        <v>0.27797833935018046</v>
      </c>
      <c r="J34" s="13" t="e">
        <f t="shared" si="15"/>
        <v>#DIV/0!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2:45">
      <c r="B35" s="8" t="s">
        <v>51</v>
      </c>
      <c r="C35" s="10"/>
      <c r="D35" s="10"/>
      <c r="E35" s="10"/>
      <c r="F35" s="10"/>
      <c r="G35" s="13" t="e">
        <f t="shared" si="14"/>
        <v>#DIV/0!</v>
      </c>
      <c r="H35" s="13" t="e">
        <f t="shared" si="14"/>
        <v>#DIV/0!</v>
      </c>
      <c r="I35" s="13">
        <f t="shared" si="16"/>
        <v>8.1280517380759809E-2</v>
      </c>
      <c r="J35" s="13" t="e">
        <f t="shared" si="15"/>
        <v>#DIV/0!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</row>
    <row r="36" spans="2:45">
      <c r="B36" s="8" t="s">
        <v>52</v>
      </c>
      <c r="C36" s="13" t="e">
        <f t="shared" ref="C36:H36" si="17">+C13/C11</f>
        <v>#DIV/0!</v>
      </c>
      <c r="D36" s="13" t="e">
        <f t="shared" si="17"/>
        <v>#DIV/0!</v>
      </c>
      <c r="E36" s="13">
        <f t="shared" si="17"/>
        <v>0.49489409862570738</v>
      </c>
      <c r="F36" s="13" t="e">
        <f t="shared" si="17"/>
        <v>#DIV/0!</v>
      </c>
      <c r="G36" s="13" t="e">
        <f t="shared" si="17"/>
        <v>#DIV/0!</v>
      </c>
      <c r="H36" s="13" t="e">
        <f t="shared" si="17"/>
        <v>#DIV/0!</v>
      </c>
      <c r="I36" s="13">
        <f>+I13/I11</f>
        <v>0.53129018559389452</v>
      </c>
      <c r="J36" s="13" t="e">
        <f t="shared" ref="J36" si="18">+J13/J11</f>
        <v>#DIV/0!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2:45">
      <c r="B37" s="8" t="s">
        <v>53</v>
      </c>
      <c r="C37" s="13" t="e">
        <f t="shared" ref="C37:H37" si="19">+C17/C11</f>
        <v>#DIV/0!</v>
      </c>
      <c r="D37" s="13" t="e">
        <f t="shared" si="19"/>
        <v>#DIV/0!</v>
      </c>
      <c r="E37" s="13">
        <f t="shared" si="19"/>
        <v>0.28681002425222313</v>
      </c>
      <c r="F37" s="13" t="e">
        <f t="shared" si="19"/>
        <v>#DIV/0!</v>
      </c>
      <c r="G37" s="13" t="e">
        <f t="shared" si="19"/>
        <v>#DIV/0!</v>
      </c>
      <c r="H37" s="13" t="e">
        <f t="shared" si="19"/>
        <v>#DIV/0!</v>
      </c>
      <c r="I37" s="13">
        <f>+I17/I11</f>
        <v>0.31899062759804536</v>
      </c>
      <c r="J37" s="13" t="e">
        <f t="shared" ref="J37" si="20">+J17/J11</f>
        <v>#DIV/0!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2:45">
      <c r="B38" s="8" t="s">
        <v>54</v>
      </c>
      <c r="C38" s="13" t="e">
        <f t="shared" ref="C38:H38" si="21">+C23/C22</f>
        <v>#DIV/0!</v>
      </c>
      <c r="D38" s="13" t="e">
        <f t="shared" si="21"/>
        <v>#DIV/0!</v>
      </c>
      <c r="E38" s="13">
        <f t="shared" si="21"/>
        <v>0.2303458954989642</v>
      </c>
      <c r="F38" s="13" t="e">
        <f t="shared" si="21"/>
        <v>#DIV/0!</v>
      </c>
      <c r="G38" s="13" t="e">
        <f t="shared" si="21"/>
        <v>#DIV/0!</v>
      </c>
      <c r="H38" s="13" t="e">
        <f t="shared" si="21"/>
        <v>#DIV/0!</v>
      </c>
      <c r="I38" s="13">
        <f>+I23/I22</f>
        <v>0.14153268768983668</v>
      </c>
      <c r="J38" s="13" t="e">
        <f t="shared" ref="J38" si="22">+J23/J22</f>
        <v>#DIV/0!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</row>
    <row r="39" spans="2:4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2:4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2:4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2:4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</row>
    <row r="43" spans="2:4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</row>
    <row r="44" spans="2:4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2:4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2:4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2:4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2:45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</row>
    <row r="49" spans="3:45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</row>
    <row r="50" spans="3:45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</row>
    <row r="51" spans="3:45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</row>
    <row r="52" spans="3:4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</row>
    <row r="53" spans="3:45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</row>
    <row r="54" spans="3:45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</row>
    <row r="55" spans="3:45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</row>
    <row r="56" spans="3:45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</row>
    <row r="57" spans="3:45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</row>
    <row r="58" spans="3:45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</row>
    <row r="59" spans="3:45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</row>
    <row r="60" spans="3:45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</row>
    <row r="61" spans="3:4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</row>
    <row r="62" spans="3:45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</row>
    <row r="63" spans="3:4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</row>
    <row r="64" spans="3:45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</row>
    <row r="65" spans="3:45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</row>
    <row r="66" spans="3:4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</row>
    <row r="67" spans="3:4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</row>
    <row r="68" spans="3:4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 spans="3:4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</row>
    <row r="70" spans="3:4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</row>
    <row r="71" spans="3:4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</row>
    <row r="72" spans="3:4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</row>
    <row r="73" spans="3:4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</row>
    <row r="74" spans="3:45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</row>
    <row r="75" spans="3:4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</row>
    <row r="76" spans="3:4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</row>
    <row r="77" spans="3:4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</row>
    <row r="78" spans="3:45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 spans="3:45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</row>
    <row r="80" spans="3:45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</row>
    <row r="81" spans="3:45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</row>
    <row r="82" spans="3:45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</row>
    <row r="83" spans="3:45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</row>
    <row r="84" spans="3:4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</row>
    <row r="85" spans="3:45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</row>
    <row r="86" spans="3:4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</row>
    <row r="87" spans="3:4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</row>
    <row r="88" spans="3:45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</row>
    <row r="89" spans="3:45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</row>
    <row r="90" spans="3:45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</row>
    <row r="91" spans="3:45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</row>
    <row r="92" spans="3:45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</row>
    <row r="93" spans="3:4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</row>
    <row r="94" spans="3:45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</row>
    <row r="95" spans="3:45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</row>
    <row r="96" spans="3:45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</row>
    <row r="97" spans="3:45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</row>
    <row r="98" spans="3:45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</row>
    <row r="99" spans="3:45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</row>
    <row r="100" spans="3:45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</row>
    <row r="101" spans="3:45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</row>
    <row r="102" spans="3:45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</row>
    <row r="103" spans="3:45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</row>
    <row r="104" spans="3:45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</row>
    <row r="105" spans="3:4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</row>
    <row r="106" spans="3:45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</row>
    <row r="107" spans="3:45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</row>
    <row r="108" spans="3:4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</row>
    <row r="109" spans="3:45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</row>
    <row r="110" spans="3:4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</row>
    <row r="111" spans="3:45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</row>
    <row r="112" spans="3:4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</row>
    <row r="113" spans="3:45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</row>
    <row r="114" spans="3:45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</row>
    <row r="115" spans="3:45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</row>
    <row r="116" spans="3:4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</row>
    <row r="117" spans="3:45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</row>
    <row r="118" spans="3:45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</row>
    <row r="119" spans="3:45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</row>
    <row r="120" spans="3:4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</row>
    <row r="121" spans="3:45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</row>
    <row r="122" spans="3:4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</row>
    <row r="123" spans="3:4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</row>
    <row r="124" spans="3:45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</row>
    <row r="125" spans="3:4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</row>
    <row r="126" spans="3:4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</row>
    <row r="127" spans="3:4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</row>
    <row r="128" spans="3:4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</row>
    <row r="129" spans="3:4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</row>
    <row r="130" spans="3:4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</row>
    <row r="131" spans="3:4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</row>
    <row r="132" spans="3:4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</row>
    <row r="133" spans="3:4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</row>
    <row r="134" spans="3:4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</row>
    <row r="135" spans="3:4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</row>
    <row r="136" spans="3:4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</row>
    <row r="137" spans="3:4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</row>
    <row r="138" spans="3:4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</row>
    <row r="139" spans="3:4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</row>
    <row r="140" spans="3:4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</row>
    <row r="141" spans="3:4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</row>
    <row r="142" spans="3:4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</row>
    <row r="143" spans="3:4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</row>
    <row r="144" spans="3:4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</row>
    <row r="145" spans="3:4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</row>
    <row r="146" spans="3:4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</row>
    <row r="147" spans="3:4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</row>
    <row r="148" spans="3:4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</row>
    <row r="149" spans="3:4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</row>
    <row r="150" spans="3:4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</row>
    <row r="151" spans="3:4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</row>
    <row r="152" spans="3:4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</row>
    <row r="153" spans="3:4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</row>
    <row r="154" spans="3:4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</row>
    <row r="155" spans="3:4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</row>
    <row r="156" spans="3:4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</row>
    <row r="157" spans="3:4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</row>
    <row r="158" spans="3:4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</row>
    <row r="159" spans="3:4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</row>
    <row r="160" spans="3:4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</row>
    <row r="161" spans="3:4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</row>
    <row r="162" spans="3:4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</row>
    <row r="163" spans="3:4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</row>
    <row r="164" spans="3:4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</row>
    <row r="165" spans="3:4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</row>
    <row r="166" spans="3:4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</row>
    <row r="167" spans="3:4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</row>
    <row r="168" spans="3:4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</row>
    <row r="169" spans="3:4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</row>
    <row r="170" spans="3:4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</row>
    <row r="171" spans="3:4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</row>
    <row r="172" spans="3:4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</row>
    <row r="173" spans="3:4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</row>
    <row r="174" spans="3:4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</row>
    <row r="175" spans="3:4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</row>
    <row r="176" spans="3:4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</row>
    <row r="177" spans="3:4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</row>
    <row r="178" spans="3:4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</row>
    <row r="179" spans="3:4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</row>
    <row r="180" spans="3:4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</row>
    <row r="181" spans="3:4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</row>
    <row r="182" spans="3:4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</row>
    <row r="183" spans="3:4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</row>
    <row r="184" spans="3:4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</row>
    <row r="185" spans="3:4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</row>
    <row r="186" spans="3:4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</row>
    <row r="187" spans="3:4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</row>
    <row r="188" spans="3:4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</row>
    <row r="189" spans="3:4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</row>
    <row r="190" spans="3:4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</row>
    <row r="191" spans="3:4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</row>
    <row r="192" spans="3:4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</row>
    <row r="193" spans="3:4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</row>
    <row r="194" spans="3:4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</row>
    <row r="195" spans="3:4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</row>
    <row r="196" spans="3:4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</row>
    <row r="197" spans="3:4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</row>
    <row r="198" spans="3:4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</row>
    <row r="199" spans="3:4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</row>
    <row r="200" spans="3:4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</row>
    <row r="201" spans="3:4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</row>
    <row r="202" spans="3:4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</row>
    <row r="203" spans="3:4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</row>
    <row r="204" spans="3:4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</row>
    <row r="205" spans="3:4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</row>
    <row r="206" spans="3:4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</row>
    <row r="207" spans="3:4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</row>
    <row r="208" spans="3:4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</row>
    <row r="209" spans="3:4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</row>
    <row r="210" spans="3:4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</row>
    <row r="211" spans="3:4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</row>
    <row r="212" spans="3:4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</row>
    <row r="213" spans="3:4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</row>
    <row r="214" spans="3:4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</row>
    <row r="215" spans="3:4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</row>
    <row r="216" spans="3:4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</row>
    <row r="217" spans="3:4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</row>
    <row r="218" spans="3:4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</row>
    <row r="219" spans="3:4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</row>
    <row r="220" spans="3:4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</row>
    <row r="221" spans="3:4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</row>
    <row r="222" spans="3:4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</row>
    <row r="223" spans="3:4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</row>
    <row r="224" spans="3:4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</row>
    <row r="225" spans="3:4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</row>
    <row r="226" spans="3:4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</row>
    <row r="227" spans="3:4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</row>
    <row r="228" spans="3:4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</row>
    <row r="229" spans="3:4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</row>
    <row r="230" spans="3:4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</row>
    <row r="231" spans="3:4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</row>
    <row r="232" spans="3:4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</row>
    <row r="233" spans="3:4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</row>
    <row r="234" spans="3:4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</row>
    <row r="235" spans="3:4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</row>
    <row r="236" spans="3:4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</row>
    <row r="237" spans="3:4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</row>
    <row r="238" spans="3:4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</row>
    <row r="239" spans="3:4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</row>
    <row r="240" spans="3:4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</row>
    <row r="241" spans="3:4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</row>
    <row r="242" spans="3:4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</row>
    <row r="243" spans="3:4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</row>
    <row r="244" spans="3:4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</row>
    <row r="245" spans="3:4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</row>
    <row r="246" spans="3:4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</row>
    <row r="247" spans="3:4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</row>
    <row r="248" spans="3:4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</row>
    <row r="249" spans="3:4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</row>
    <row r="250" spans="3:4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</row>
    <row r="251" spans="3:4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</row>
    <row r="252" spans="3:4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</row>
    <row r="253" spans="3:4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</row>
    <row r="254" spans="3:4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</row>
    <row r="255" spans="3:4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</row>
    <row r="256" spans="3:4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</row>
    <row r="257" spans="3:4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</row>
    <row r="258" spans="3:4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</row>
    <row r="259" spans="3:4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</row>
    <row r="260" spans="3:4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</row>
    <row r="261" spans="3:4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</row>
    <row r="262" spans="3:4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</row>
    <row r="263" spans="3:4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</row>
    <row r="264" spans="3:4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</row>
    <row r="265" spans="3:4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</row>
    <row r="266" spans="3:4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</row>
    <row r="267" spans="3:4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</row>
    <row r="268" spans="3:4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</row>
    <row r="269" spans="3:4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</row>
    <row r="270" spans="3:4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</row>
    <row r="271" spans="3:4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</row>
    <row r="272" spans="3:4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</row>
    <row r="273" spans="3:4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</row>
    <row r="274" spans="3:4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</row>
    <row r="275" spans="3:4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</row>
    <row r="276" spans="3:4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</row>
    <row r="277" spans="3:4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</row>
    <row r="278" spans="3:4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</row>
    <row r="279" spans="3:4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</row>
    <row r="280" spans="3:4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</row>
    <row r="281" spans="3:4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</row>
    <row r="282" spans="3:4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</row>
    <row r="283" spans="3:4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</row>
    <row r="284" spans="3:4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</row>
    <row r="285" spans="3:4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</row>
    <row r="286" spans="3:4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</row>
    <row r="287" spans="3:4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</row>
    <row r="288" spans="3:4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</row>
    <row r="289" spans="3:4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</row>
    <row r="290" spans="3:4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</row>
    <row r="291" spans="3:4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</row>
    <row r="292" spans="3:4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</row>
    <row r="293" spans="3:4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</row>
    <row r="294" spans="3:4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</row>
    <row r="295" spans="3:4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</row>
    <row r="296" spans="3:4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</row>
    <row r="297" spans="3:4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</row>
    <row r="298" spans="3:45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</row>
    <row r="299" spans="3:45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</row>
    <row r="300" spans="3:45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</row>
    <row r="301" spans="3:45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</row>
    <row r="302" spans="3:45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</row>
    <row r="303" spans="3:45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</row>
    <row r="304" spans="3:45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</row>
    <row r="305" spans="3:45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</row>
    <row r="306" spans="3:45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</row>
    <row r="307" spans="3:45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</row>
    <row r="308" spans="3:45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</row>
    <row r="309" spans="3:45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</row>
    <row r="310" spans="3:45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</row>
    <row r="311" spans="3:45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</row>
    <row r="312" spans="3:45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</row>
    <row r="313" spans="3:45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</row>
    <row r="314" spans="3:45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</row>
    <row r="315" spans="3:45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</row>
    <row r="316" spans="3:45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</row>
    <row r="317" spans="3:45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</row>
    <row r="318" spans="3:45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</row>
    <row r="319" spans="3:45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</row>
    <row r="320" spans="3:45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</row>
    <row r="321" spans="3:45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</row>
    <row r="322" spans="3:45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</row>
    <row r="323" spans="3:45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</row>
    <row r="324" spans="3:45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</row>
    <row r="325" spans="3:45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</row>
    <row r="326" spans="3:45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</row>
    <row r="327" spans="3:45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</row>
    <row r="328" spans="3:45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</row>
    <row r="329" spans="3:45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</row>
    <row r="330" spans="3:45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</row>
    <row r="331" spans="3:45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</row>
    <row r="332" spans="3:45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</row>
    <row r="333" spans="3:45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</row>
    <row r="334" spans="3:45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</row>
    <row r="335" spans="3:45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</row>
    <row r="336" spans="3:45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</row>
    <row r="337" spans="3:45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</row>
    <row r="338" spans="3:45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</row>
    <row r="339" spans="3:45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</row>
    <row r="340" spans="3:45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</row>
    <row r="341" spans="3:45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</row>
    <row r="342" spans="3:45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</row>
    <row r="343" spans="3:45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</row>
    <row r="344" spans="3:45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</row>
    <row r="345" spans="3:45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</row>
    <row r="346" spans="3:45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</row>
    <row r="347" spans="3:45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</row>
    <row r="348" spans="3:45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</row>
    <row r="349" spans="3:45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</row>
    <row r="350" spans="3:45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</row>
    <row r="351" spans="3:45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</row>
    <row r="352" spans="3:45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</row>
    <row r="353" spans="3:45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</row>
    <row r="354" spans="3:45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</row>
    <row r="355" spans="3:45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</row>
    <row r="356" spans="3:45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</row>
    <row r="357" spans="3:45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</row>
    <row r="358" spans="3:45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</row>
    <row r="359" spans="3:45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</row>
    <row r="360" spans="3:45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</row>
    <row r="361" spans="3:45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</row>
    <row r="362" spans="3:45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</row>
    <row r="363" spans="3:45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</row>
    <row r="364" spans="3:45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</row>
    <row r="365" spans="3:45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</row>
    <row r="366" spans="3:45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</row>
    <row r="367" spans="3:45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</row>
    <row r="368" spans="3:45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</row>
    <row r="369" spans="3:45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</row>
    <row r="370" spans="3:45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</row>
    <row r="371" spans="3:45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</row>
    <row r="372" spans="3:45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</row>
    <row r="373" spans="3:45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</row>
    <row r="374" spans="3:45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</row>
    <row r="375" spans="3:45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</row>
    <row r="376" spans="3:45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</row>
    <row r="377" spans="3:45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</row>
    <row r="378" spans="3:45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</row>
    <row r="379" spans="3:45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</row>
    <row r="380" spans="3:45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</row>
    <row r="381" spans="3:45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</row>
    <row r="382" spans="3:45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</row>
    <row r="383" spans="3:45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</row>
    <row r="384" spans="3:45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</row>
    <row r="385" spans="3:45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</row>
    <row r="386" spans="3:45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</row>
    <row r="387" spans="3:45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</row>
    <row r="388" spans="3:45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</row>
    <row r="389" spans="3:45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</row>
    <row r="390" spans="3:45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</row>
    <row r="391" spans="3:45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</row>
    <row r="392" spans="3:45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</row>
    <row r="393" spans="3:45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</row>
  </sheetData>
  <hyperlinks>
    <hyperlink ref="A1" location="Main!A1" display="Main" xr:uid="{A9811B4D-C974-42C0-9C59-F53C0D05F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2025-01-09T17:11:56Z</dcterms:created>
  <dcterms:modified xsi:type="dcterms:W3CDTF">2025-09-02T17:30:45Z</dcterms:modified>
</cp:coreProperties>
</file>