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8300F7D-E9AE-45D1-9B09-6878D4A03CF0}" xr6:coauthVersionLast="47" xr6:coauthVersionMax="47" xr10:uidLastSave="{00000000-0000-0000-0000-000000000000}"/>
  <bookViews>
    <workbookView xWindow="225" yWindow="1950" windowWidth="38175" windowHeight="15240" xr2:uid="{F8F957D8-2909-488E-83E0-2A638F3F533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M6" i="2"/>
  <c r="L6" i="2"/>
  <c r="J6" i="2"/>
  <c r="I6" i="2"/>
  <c r="G6" i="2"/>
  <c r="F6" i="2"/>
  <c r="E6" i="2"/>
  <c r="D6" i="2"/>
  <c r="C6" i="2"/>
  <c r="H6" i="2"/>
  <c r="J6" i="1"/>
  <c r="J7" i="1"/>
  <c r="J13" i="2"/>
  <c r="J16" i="2" s="1"/>
  <c r="J19" i="2" s="1"/>
  <c r="J22" i="2" s="1"/>
  <c r="J25" i="2" s="1"/>
  <c r="J27" i="2" s="1"/>
  <c r="I13" i="2"/>
  <c r="I16" i="2" s="1"/>
  <c r="I19" i="2" s="1"/>
  <c r="I22" i="2" s="1"/>
  <c r="I25" i="2" s="1"/>
  <c r="I27" i="2" s="1"/>
  <c r="H13" i="2"/>
  <c r="H16" i="2" s="1"/>
  <c r="H19" i="2" s="1"/>
  <c r="H22" i="2" s="1"/>
  <c r="H25" i="2" s="1"/>
  <c r="H27" i="2" s="1"/>
  <c r="G13" i="2"/>
  <c r="G16" i="2" s="1"/>
  <c r="G19" i="2" s="1"/>
  <c r="G22" i="2" s="1"/>
  <c r="G25" i="2" s="1"/>
  <c r="G27" i="2" s="1"/>
  <c r="F13" i="2"/>
  <c r="F16" i="2" s="1"/>
  <c r="F19" i="2" s="1"/>
  <c r="F22" i="2" s="1"/>
  <c r="F25" i="2" s="1"/>
  <c r="F27" i="2" s="1"/>
  <c r="E13" i="2"/>
  <c r="E16" i="2" s="1"/>
  <c r="E19" i="2" s="1"/>
  <c r="E22" i="2" s="1"/>
  <c r="E25" i="2" s="1"/>
  <c r="E27" i="2" s="1"/>
  <c r="D13" i="2"/>
  <c r="D16" i="2" s="1"/>
  <c r="D19" i="2" s="1"/>
  <c r="D22" i="2" s="1"/>
  <c r="D25" i="2" s="1"/>
  <c r="D27" i="2" s="1"/>
  <c r="C13" i="2"/>
  <c r="C16" i="2" s="1"/>
  <c r="C19" i="2" s="1"/>
  <c r="C22" i="2" s="1"/>
  <c r="C25" i="2" s="1"/>
  <c r="C27" i="2" s="1"/>
  <c r="L13" i="2"/>
  <c r="L16" i="2" s="1"/>
  <c r="L19" i="2" s="1"/>
  <c r="L22" i="2" s="1"/>
  <c r="L25" i="2" s="1"/>
  <c r="N13" i="2"/>
  <c r="N16" i="2" s="1"/>
  <c r="N19" i="2" s="1"/>
  <c r="N22" i="2" s="1"/>
  <c r="N25" i="2" s="1"/>
  <c r="N27" i="2" s="1"/>
  <c r="M13" i="2"/>
  <c r="M16" i="2" s="1"/>
  <c r="M19" i="2" s="1"/>
  <c r="M22" i="2" s="1"/>
  <c r="M25" i="2" s="1"/>
  <c r="M27" i="2" s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24" authorId="0" shapeId="0" xr:uid="{A25A221D-2E9C-4588-BC0A-E91B7BE29EB2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Net income attributable to TKO Operating Company, prior the transactions</t>
        </r>
      </text>
    </comment>
  </commentList>
</comments>
</file>

<file path=xl/sharedStrings.xml><?xml version="1.0" encoding="utf-8"?>
<sst xmlns="http://schemas.openxmlformats.org/spreadsheetml/2006/main" count="58" uniqueCount="51">
  <si>
    <t>TKO Group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</si>
  <si>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</si>
  <si>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</si>
  <si>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</si>
  <si>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</si>
  <si>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</si>
  <si>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</si>
  <si>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</si>
  <si>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</si>
  <si>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</si>
  <si>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Q124</t>
  </si>
  <si>
    <t>Q224</t>
  </si>
  <si>
    <t>Q324</t>
  </si>
  <si>
    <t>FY22</t>
  </si>
  <si>
    <t>FY23</t>
  </si>
  <si>
    <t>FY24</t>
  </si>
  <si>
    <t>UFC Revenue</t>
  </si>
  <si>
    <t>WWE Revenue</t>
  </si>
  <si>
    <t>Revenue</t>
  </si>
  <si>
    <t>UFC Events</t>
  </si>
  <si>
    <t>WWE Events</t>
  </si>
  <si>
    <t>Total Evenets</t>
  </si>
  <si>
    <t>COGS</t>
  </si>
  <si>
    <t>Gross Profit</t>
  </si>
  <si>
    <t>SG&amp;A</t>
  </si>
  <si>
    <t>D&amp;A</t>
  </si>
  <si>
    <t>Operating Income</t>
  </si>
  <si>
    <t>n.a.</t>
  </si>
  <si>
    <t>Interest Income</t>
  </si>
  <si>
    <t>Other Income</t>
  </si>
  <si>
    <t>Pretax Income</t>
  </si>
  <si>
    <t>Tax Expense</t>
  </si>
  <si>
    <t>Losses of Subsidaries</t>
  </si>
  <si>
    <t>Net Income</t>
  </si>
  <si>
    <t>Net Income to Company</t>
  </si>
  <si>
    <t>Minority Interest</t>
  </si>
  <si>
    <t>Other</t>
  </si>
  <si>
    <t>EPS</t>
  </si>
  <si>
    <t>Segements</t>
  </si>
  <si>
    <t>IR</t>
  </si>
  <si>
    <t>TKO</t>
  </si>
  <si>
    <t>UFC</t>
  </si>
  <si>
    <t>WWE</t>
  </si>
  <si>
    <t>Q125</t>
  </si>
  <si>
    <t>Q225</t>
  </si>
  <si>
    <t>Q325</t>
  </si>
  <si>
    <t>Q425</t>
  </si>
  <si>
    <t>Notes</t>
  </si>
  <si>
    <t>Deal with Paramount for broadcasting rights</t>
  </si>
  <si>
    <t>IMG</t>
  </si>
  <si>
    <t xml:space="preserve">Acquistion of IMG from Endeavor Group 28.02.2025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</si>
</sst>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0" applyFont="1"/>
    <xf numFmtId="0" fontId="7" fillId="0" borderId="0" xfId="1" applyFont="1"/>
    <xf numFmtId="165" fontId="1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59A3-97BA-4999-A32D-7ECEB2EFDB07}">
  <dimension ref="A1:K14"/>
  <sheetViews>
    <sheetView tabSelected="1" zoomScale="200" zoomScaleNormal="200" workbookViewId="0"/>
  </sheetViews>
  <sheetFormatPr defaultRowHeight="12.75" x14ac:dyDescent="0.2"/>
  <cols>
    <col min="1" max="1" width="3.285156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184.82</v>
      </c>
    </row>
    <row r="3" spans="1:11" x14ac:dyDescent="0.2">
      <c r="I3" s="2" t="s">
        <v>3</v>
      </c>
      <c r="J3" s="3">
        <v>82.136886000000004</v>
      </c>
      <c r="K3" s="4" t="s">
        <v>44</v>
      </c>
    </row>
    <row r="4" spans="1:11" x14ac:dyDescent="0.2">
      <c r="B4" s="2" t="s">
        <v>39</v>
      </c>
      <c r="I4" s="2" t="s">
        <v>4</v>
      </c>
      <c r="J4" s="3">
        <f>+J2*J3</f>
        <v>15180.539270520001</v>
      </c>
    </row>
    <row r="5" spans="1:11" x14ac:dyDescent="0.2">
      <c r="B5" s="2" t="s">
        <v>40</v>
      </c>
      <c r="I5" s="2" t="s">
        <v>5</v>
      </c>
      <c r="J5" s="3">
        <v>535.06100000000004</v>
      </c>
      <c r="K5" s="4" t="s">
        <v>44</v>
      </c>
    </row>
    <row r="6" spans="1:11" x14ac:dyDescent="0.2">
      <c r="I6" s="2" t="s">
        <v>6</v>
      </c>
      <c r="J6" s="3">
        <f>27.014+2722.3</f>
        <v>2749.3140000000003</v>
      </c>
      <c r="K6" s="4" t="s">
        <v>44</v>
      </c>
    </row>
    <row r="7" spans="1:11" x14ac:dyDescent="0.2">
      <c r="B7" s="2" t="s">
        <v>38</v>
      </c>
      <c r="I7" s="2" t="s">
        <v>7</v>
      </c>
      <c r="J7" s="3">
        <f>+J4-J5+J6</f>
        <v>17394.792270520004</v>
      </c>
    </row>
    <row r="8" spans="1:11" x14ac:dyDescent="0.2">
      <c r="B8" s="2" t="s">
        <v>41</v>
      </c>
    </row>
    <row r="9" spans="1:11" x14ac:dyDescent="0.2">
      <c r="B9" s="2" t="s">
        <v>42</v>
      </c>
    </row>
    <row r="10" spans="1:11" x14ac:dyDescent="0.2">
      <c r="B10" s="2" t="s">
        <v>49</v>
      </c>
    </row>
    <row r="12" spans="1:11" x14ac:dyDescent="0.2">
      <c r="B12" s="5" t="s">
        <v>47</v>
      </c>
    </row>
    <row r="13" spans="1:11" x14ac:dyDescent="0.2">
      <c r="B13" s="2" t="s">
        <v>48</v>
      </c>
    </row>
    <row r="14" spans="1:11" x14ac:dyDescent="0.2">
      <c r="B14" s="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3A9D-E042-4EFD-A629-460B0E36C05E}">
  <dimension ref="A1:BI44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6" style="2" customWidth="1"/>
    <col min="3" max="16384" width="9.140625" style="2"/>
  </cols>
  <sheetData>
    <row r="1" spans="1:61" x14ac:dyDescent="0.2">
      <c r="A1" s="6" t="s">
        <v>9</v>
      </c>
    </row>
    <row r="2" spans="1:61" x14ac:dyDescent="0.2">
      <c r="C2" s="4" t="s">
        <v>10</v>
      </c>
      <c r="D2" s="4" t="s">
        <v>11</v>
      </c>
      <c r="E2" s="4" t="s">
        <v>12</v>
      </c>
      <c r="F2" s="4" t="s">
        <v>8</v>
      </c>
      <c r="G2" s="4" t="s">
        <v>43</v>
      </c>
      <c r="H2" s="4" t="s">
        <v>44</v>
      </c>
      <c r="I2" s="4" t="s">
        <v>45</v>
      </c>
      <c r="J2" s="4" t="s">
        <v>46</v>
      </c>
      <c r="K2" s="4"/>
      <c r="L2" s="4" t="s">
        <v>13</v>
      </c>
      <c r="M2" s="4" t="s">
        <v>14</v>
      </c>
      <c r="N2" s="4" t="s">
        <v>15</v>
      </c>
    </row>
    <row r="3" spans="1:61" x14ac:dyDescent="0.2">
      <c r="B3" s="2" t="s">
        <v>19</v>
      </c>
      <c r="C3" s="7"/>
      <c r="D3" s="7">
        <v>11</v>
      </c>
      <c r="E3" s="7"/>
      <c r="F3" s="7"/>
      <c r="G3" s="7"/>
      <c r="H3" s="7">
        <v>11</v>
      </c>
      <c r="I3" s="7"/>
      <c r="J3" s="7"/>
      <c r="K3" s="7"/>
      <c r="L3" s="7"/>
      <c r="M3" s="7">
        <v>43</v>
      </c>
      <c r="N3" s="7">
        <v>42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">
      <c r="B4" s="2" t="s">
        <v>20</v>
      </c>
      <c r="C4" s="7"/>
      <c r="D4" s="7">
        <v>74</v>
      </c>
      <c r="E4" s="7"/>
      <c r="F4" s="7"/>
      <c r="G4" s="7"/>
      <c r="H4" s="7">
        <v>60</v>
      </c>
      <c r="I4" s="7"/>
      <c r="J4" s="7"/>
      <c r="K4" s="7"/>
      <c r="L4" s="7"/>
      <c r="M4" s="7">
        <v>76</v>
      </c>
      <c r="N4" s="7">
        <v>176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">
      <c r="B5" s="2" t="s">
        <v>49</v>
      </c>
      <c r="C5" s="7"/>
      <c r="D5" s="7">
        <v>198</v>
      </c>
      <c r="E5" s="7"/>
      <c r="F5" s="7"/>
      <c r="G5" s="7"/>
      <c r="H5" s="7">
        <v>186</v>
      </c>
      <c r="I5" s="7"/>
      <c r="J5" s="7"/>
      <c r="K5" s="7"/>
      <c r="L5" s="7">
        <v>0</v>
      </c>
      <c r="M5" s="7">
        <v>0</v>
      </c>
      <c r="N5" s="7"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">
      <c r="B6" s="1" t="s">
        <v>21</v>
      </c>
      <c r="C6" s="8">
        <f t="shared" ref="C6:G6" si="0">+SUM(C3:C5)</f>
        <v>0</v>
      </c>
      <c r="D6" s="8">
        <f t="shared" si="0"/>
        <v>283</v>
      </c>
      <c r="E6" s="8">
        <f t="shared" si="0"/>
        <v>0</v>
      </c>
      <c r="F6" s="8">
        <f t="shared" si="0"/>
        <v>0</v>
      </c>
      <c r="G6" s="8">
        <f t="shared" si="0"/>
        <v>0</v>
      </c>
      <c r="H6" s="8">
        <f>+SUM(H3:H5)</f>
        <v>257</v>
      </c>
      <c r="I6" s="8">
        <f t="shared" ref="I6:J6" si="1">+SUM(I3:I5)</f>
        <v>0</v>
      </c>
      <c r="J6" s="8">
        <f t="shared" si="1"/>
        <v>0</v>
      </c>
      <c r="K6" s="7"/>
      <c r="L6" s="8">
        <f t="shared" ref="L6" si="2">+SUM(L3:L5)</f>
        <v>0</v>
      </c>
      <c r="M6" s="8">
        <f t="shared" ref="M6" si="3">+SUM(M3:M5)</f>
        <v>119</v>
      </c>
      <c r="N6" s="8">
        <f t="shared" ref="N6" si="4">+SUM(N3:N5)</f>
        <v>218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">
      <c r="B8" s="2" t="s">
        <v>16</v>
      </c>
      <c r="C8" s="3"/>
      <c r="D8" s="3">
        <v>394.358</v>
      </c>
      <c r="E8" s="3"/>
      <c r="F8" s="3"/>
      <c r="G8" s="3"/>
      <c r="H8" s="3">
        <v>415.83499999999998</v>
      </c>
      <c r="I8" s="3"/>
      <c r="J8" s="3"/>
      <c r="K8" s="3"/>
      <c r="L8" s="3"/>
      <c r="M8" s="3">
        <v>1292.2</v>
      </c>
      <c r="N8" s="3">
        <v>1406.2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">
      <c r="B9" s="2" t="s">
        <v>17</v>
      </c>
      <c r="C9" s="3"/>
      <c r="D9" s="3">
        <v>456.803</v>
      </c>
      <c r="E9" s="3"/>
      <c r="F9" s="3"/>
      <c r="G9" s="3"/>
      <c r="H9" s="3">
        <v>556.14200000000005</v>
      </c>
      <c r="I9" s="3"/>
      <c r="J9" s="3"/>
      <c r="K9" s="3"/>
      <c r="L9" s="3"/>
      <c r="M9" s="3">
        <v>382.8</v>
      </c>
      <c r="N9" s="3">
        <v>1398.1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">
      <c r="B10" s="2" t="s">
        <v>49</v>
      </c>
      <c r="C10" s="3"/>
      <c r="D10" s="3">
        <v>319.596</v>
      </c>
      <c r="E10" s="3"/>
      <c r="F10" s="3"/>
      <c r="G10" s="3"/>
      <c r="H10" s="3">
        <v>306.58999999999997</v>
      </c>
      <c r="I10" s="3"/>
      <c r="J10" s="3"/>
      <c r="K10" s="3"/>
      <c r="L10" s="3">
        <v>0</v>
      </c>
      <c r="M10" s="3">
        <v>0</v>
      </c>
      <c r="N10" s="3"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">
      <c r="B11" s="1" t="s">
        <v>18</v>
      </c>
      <c r="C11" s="3"/>
      <c r="D11" s="9">
        <v>1193.191</v>
      </c>
      <c r="E11" s="3"/>
      <c r="F11" s="3"/>
      <c r="G11" s="3"/>
      <c r="H11" s="9">
        <v>1308.442</v>
      </c>
      <c r="I11" s="3"/>
      <c r="J11" s="3"/>
      <c r="K11" s="3"/>
      <c r="L11" s="9">
        <v>1140.1469999999999</v>
      </c>
      <c r="M11" s="9">
        <v>1674.9680000000001</v>
      </c>
      <c r="N11" s="9">
        <v>2804.3409999999999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">
      <c r="B12" s="2" t="s">
        <v>22</v>
      </c>
      <c r="C12" s="3"/>
      <c r="D12" s="3">
        <v>591.23800000000006</v>
      </c>
      <c r="E12" s="3"/>
      <c r="F12" s="3"/>
      <c r="G12" s="3"/>
      <c r="H12" s="3">
        <v>476.38299999999998</v>
      </c>
      <c r="I12" s="3"/>
      <c r="J12" s="3"/>
      <c r="K12" s="3"/>
      <c r="L12" s="3">
        <v>325.58600000000001</v>
      </c>
      <c r="M12" s="3">
        <v>514.59799999999996</v>
      </c>
      <c r="N12" s="3">
        <v>899.875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2">
      <c r="B13" s="2" t="s">
        <v>23</v>
      </c>
      <c r="C13" s="3">
        <f t="shared" ref="C13:J13" si="5">+C11-C12</f>
        <v>0</v>
      </c>
      <c r="D13" s="3">
        <f t="shared" si="5"/>
        <v>601.95299999999997</v>
      </c>
      <c r="E13" s="3">
        <f t="shared" si="5"/>
        <v>0</v>
      </c>
      <c r="F13" s="3">
        <f t="shared" si="5"/>
        <v>0</v>
      </c>
      <c r="G13" s="3">
        <f t="shared" si="5"/>
        <v>0</v>
      </c>
      <c r="H13" s="3">
        <f t="shared" si="5"/>
        <v>832.05899999999997</v>
      </c>
      <c r="I13" s="3">
        <f t="shared" si="5"/>
        <v>0</v>
      </c>
      <c r="J13" s="3">
        <f t="shared" si="5"/>
        <v>0</v>
      </c>
      <c r="K13" s="3"/>
      <c r="L13" s="3">
        <f t="shared" ref="L13:M13" si="6">+L11-L12</f>
        <v>814.56099999999992</v>
      </c>
      <c r="M13" s="3">
        <f t="shared" si="6"/>
        <v>1160.3700000000001</v>
      </c>
      <c r="N13" s="3">
        <f>+N11-N12</f>
        <v>1904.4659999999999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2">
      <c r="B14" s="2" t="s">
        <v>24</v>
      </c>
      <c r="C14" s="3"/>
      <c r="D14" s="3">
        <v>368.185</v>
      </c>
      <c r="E14" s="3"/>
      <c r="F14" s="3"/>
      <c r="G14" s="3"/>
      <c r="H14" s="3">
        <v>364.35700000000003</v>
      </c>
      <c r="I14" s="3"/>
      <c r="J14" s="3"/>
      <c r="K14" s="3"/>
      <c r="L14" s="3">
        <v>210.142</v>
      </c>
      <c r="M14" s="3">
        <v>549.09100000000001</v>
      </c>
      <c r="N14" s="3">
        <v>1228.722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">
      <c r="B15" s="2" t="s">
        <v>25</v>
      </c>
      <c r="C15" s="3"/>
      <c r="D15" s="3">
        <v>118.91200000000001</v>
      </c>
      <c r="E15" s="3"/>
      <c r="F15" s="3"/>
      <c r="G15" s="3"/>
      <c r="H15" s="3">
        <v>99.397000000000006</v>
      </c>
      <c r="I15" s="3"/>
      <c r="J15" s="3"/>
      <c r="K15" s="3"/>
      <c r="L15" s="3">
        <v>60.031999999999996</v>
      </c>
      <c r="M15" s="3">
        <v>164.61600000000001</v>
      </c>
      <c r="N15" s="3">
        <v>392.84199999999998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2">
      <c r="B16" s="2" t="s">
        <v>26</v>
      </c>
      <c r="C16" s="3">
        <f t="shared" ref="C16:J16" si="7">+C13-SUM(C14:C15)</f>
        <v>0</v>
      </c>
      <c r="D16" s="3">
        <f t="shared" si="7"/>
        <v>114.85599999999999</v>
      </c>
      <c r="E16" s="3">
        <f t="shared" si="7"/>
        <v>0</v>
      </c>
      <c r="F16" s="3">
        <f t="shared" si="7"/>
        <v>0</v>
      </c>
      <c r="G16" s="3">
        <f t="shared" si="7"/>
        <v>0</v>
      </c>
      <c r="H16" s="3">
        <f t="shared" si="7"/>
        <v>368.30499999999995</v>
      </c>
      <c r="I16" s="3">
        <f t="shared" si="7"/>
        <v>0</v>
      </c>
      <c r="J16" s="3">
        <f t="shared" si="7"/>
        <v>0</v>
      </c>
      <c r="K16" s="3"/>
      <c r="L16" s="3">
        <f t="shared" ref="L16:M16" si="8">+L13-SUM(L14:L15)</f>
        <v>544.38699999999994</v>
      </c>
      <c r="M16" s="3">
        <f t="shared" si="8"/>
        <v>446.66300000000012</v>
      </c>
      <c r="N16" s="3">
        <f>+N13-SUM(N14:N15)</f>
        <v>282.90200000000004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2:61" x14ac:dyDescent="0.2">
      <c r="B17" s="2" t="s">
        <v>28</v>
      </c>
      <c r="C17" s="3"/>
      <c r="D17" s="3">
        <v>-62.978999999999999</v>
      </c>
      <c r="E17" s="3"/>
      <c r="F17" s="3"/>
      <c r="G17" s="3"/>
      <c r="H17" s="3">
        <v>-48.207000000000001</v>
      </c>
      <c r="I17" s="3"/>
      <c r="J17" s="3"/>
      <c r="K17" s="3"/>
      <c r="L17" s="3">
        <v>-139.56700000000001</v>
      </c>
      <c r="M17" s="3">
        <v>-239.042</v>
      </c>
      <c r="N17" s="3">
        <v>-249.11500000000001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2:61" x14ac:dyDescent="0.2">
      <c r="B18" s="2" t="s">
        <v>29</v>
      </c>
      <c r="C18" s="3"/>
      <c r="D18" s="3">
        <v>-0.20300000000000001</v>
      </c>
      <c r="E18" s="3"/>
      <c r="F18" s="3"/>
      <c r="G18" s="3"/>
      <c r="H18" s="3">
        <v>-7.8390000000000004</v>
      </c>
      <c r="I18" s="3"/>
      <c r="J18" s="3"/>
      <c r="K18" s="3"/>
      <c r="L18" s="3">
        <v>-1.2709999999999999</v>
      </c>
      <c r="M18" s="3">
        <v>-0.186</v>
      </c>
      <c r="N18" s="3">
        <v>0.56299999999999994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2:61" x14ac:dyDescent="0.2">
      <c r="B19" s="2" t="s">
        <v>30</v>
      </c>
      <c r="C19" s="3">
        <f t="shared" ref="C19:J19" si="9">+C16+C17+C18</f>
        <v>0</v>
      </c>
      <c r="D19" s="3">
        <f t="shared" si="9"/>
        <v>51.673999999999992</v>
      </c>
      <c r="E19" s="3">
        <f t="shared" si="9"/>
        <v>0</v>
      </c>
      <c r="F19" s="3">
        <f t="shared" si="9"/>
        <v>0</v>
      </c>
      <c r="G19" s="3">
        <f t="shared" si="9"/>
        <v>0</v>
      </c>
      <c r="H19" s="3">
        <f t="shared" si="9"/>
        <v>312.25899999999996</v>
      </c>
      <c r="I19" s="3">
        <f t="shared" si="9"/>
        <v>0</v>
      </c>
      <c r="J19" s="3">
        <f t="shared" si="9"/>
        <v>0</v>
      </c>
      <c r="K19" s="3"/>
      <c r="L19" s="3">
        <f t="shared" ref="L19:M19" si="10">+L16+L17+L18</f>
        <v>403.54899999999992</v>
      </c>
      <c r="M19" s="3">
        <f t="shared" si="10"/>
        <v>207.43500000000012</v>
      </c>
      <c r="N19" s="3">
        <f>+N16+N17+N18</f>
        <v>34.350000000000037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2:61" x14ac:dyDescent="0.2">
      <c r="B20" s="2" t="s">
        <v>31</v>
      </c>
      <c r="C20" s="3"/>
      <c r="D20" s="3">
        <v>6.609</v>
      </c>
      <c r="E20" s="3"/>
      <c r="F20" s="3"/>
      <c r="G20" s="3"/>
      <c r="H20" s="3">
        <v>46.472000000000001</v>
      </c>
      <c r="I20" s="3"/>
      <c r="J20" s="3"/>
      <c r="K20" s="3"/>
      <c r="L20" s="3">
        <v>14.318</v>
      </c>
      <c r="M20" s="3">
        <v>31.446000000000002</v>
      </c>
      <c r="N20" s="3">
        <v>25.706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2:61" x14ac:dyDescent="0.2">
      <c r="B21" s="2" t="s">
        <v>32</v>
      </c>
      <c r="C21" s="3"/>
      <c r="D21" s="3">
        <v>-1.1180000000000001</v>
      </c>
      <c r="E21" s="3"/>
      <c r="F21" s="3"/>
      <c r="G21" s="3"/>
      <c r="H21" s="3">
        <v>-7.31</v>
      </c>
      <c r="I21" s="3"/>
      <c r="J21" s="3"/>
      <c r="K21" s="3"/>
      <c r="L21" s="3">
        <v>0.20899999999999999</v>
      </c>
      <c r="M21" s="3">
        <v>0.26600000000000001</v>
      </c>
      <c r="N21" s="3">
        <v>2.2669999999999999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2:61" x14ac:dyDescent="0.2">
      <c r="B22" s="2" t="s">
        <v>33</v>
      </c>
      <c r="C22" s="3">
        <f t="shared" ref="C22:J22" si="11">+C19-C20-C21</f>
        <v>0</v>
      </c>
      <c r="D22" s="3">
        <f t="shared" si="11"/>
        <v>46.182999999999993</v>
      </c>
      <c r="E22" s="3">
        <f t="shared" si="11"/>
        <v>0</v>
      </c>
      <c r="F22" s="3">
        <f t="shared" si="11"/>
        <v>0</v>
      </c>
      <c r="G22" s="3">
        <f t="shared" si="11"/>
        <v>0</v>
      </c>
      <c r="H22" s="3">
        <f t="shared" si="11"/>
        <v>273.09699999999998</v>
      </c>
      <c r="I22" s="3">
        <f t="shared" si="11"/>
        <v>0</v>
      </c>
      <c r="J22" s="3">
        <f t="shared" si="11"/>
        <v>0</v>
      </c>
      <c r="K22" s="3"/>
      <c r="L22" s="3">
        <f t="shared" ref="L22" si="12">+L19-L20-L21</f>
        <v>389.02199999999993</v>
      </c>
      <c r="M22" s="3">
        <f>+M19-M20-M21</f>
        <v>175.72300000000013</v>
      </c>
      <c r="N22" s="3">
        <f>+N19-N20-N21</f>
        <v>6.377000000000038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2:61" x14ac:dyDescent="0.2">
      <c r="B23" s="2" t="s">
        <v>35</v>
      </c>
      <c r="C23" s="3"/>
      <c r="D23" s="3">
        <v>-12.923999999999999</v>
      </c>
      <c r="E23" s="3"/>
      <c r="F23" s="3"/>
      <c r="G23" s="3"/>
      <c r="H23" s="3">
        <v>174.732</v>
      </c>
      <c r="I23" s="3"/>
      <c r="J23" s="3"/>
      <c r="K23" s="3"/>
      <c r="L23" s="3">
        <v>1.7470000000000001</v>
      </c>
      <c r="M23" s="3">
        <v>-32.453000000000003</v>
      </c>
      <c r="N23" s="3">
        <v>-3.0310000000000001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2:61" x14ac:dyDescent="0.2">
      <c r="B24" s="2" t="s">
        <v>36</v>
      </c>
      <c r="C24" s="3"/>
      <c r="D24" s="3">
        <v>0</v>
      </c>
      <c r="E24" s="3"/>
      <c r="F24" s="3"/>
      <c r="G24" s="3"/>
      <c r="H24" s="3">
        <v>0</v>
      </c>
      <c r="I24" s="3"/>
      <c r="J24" s="3"/>
      <c r="K24" s="3"/>
      <c r="L24" s="3">
        <v>387.27499999999998</v>
      </c>
      <c r="M24" s="3">
        <v>243.40299999999999</v>
      </c>
      <c r="N24" s="3"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2:61" x14ac:dyDescent="0.2">
      <c r="B25" s="2" t="s">
        <v>34</v>
      </c>
      <c r="C25" s="3">
        <f t="shared" ref="C25:J25" si="13">+C22-C23-C24</f>
        <v>0</v>
      </c>
      <c r="D25" s="3">
        <f t="shared" si="13"/>
        <v>59.106999999999992</v>
      </c>
      <c r="E25" s="3">
        <f t="shared" si="13"/>
        <v>0</v>
      </c>
      <c r="F25" s="3">
        <f t="shared" si="13"/>
        <v>0</v>
      </c>
      <c r="G25" s="3">
        <f t="shared" si="13"/>
        <v>0</v>
      </c>
      <c r="H25" s="3">
        <f t="shared" si="13"/>
        <v>98.364999999999981</v>
      </c>
      <c r="I25" s="3">
        <f t="shared" si="13"/>
        <v>0</v>
      </c>
      <c r="J25" s="3">
        <f t="shared" si="13"/>
        <v>0</v>
      </c>
      <c r="K25" s="3"/>
      <c r="L25" s="3">
        <f t="shared" ref="L25:M25" si="14">+L22-L23-L24</f>
        <v>0</v>
      </c>
      <c r="M25" s="3">
        <f t="shared" si="14"/>
        <v>-35.226999999999862</v>
      </c>
      <c r="N25" s="3">
        <f>+N22-N23-N24</f>
        <v>9.4080000000000386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2:6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2:61" x14ac:dyDescent="0.2">
      <c r="B27" s="2" t="s">
        <v>37</v>
      </c>
      <c r="C27" s="10" t="e">
        <f t="shared" ref="C27:G27" si="15">+C25/C28</f>
        <v>#DIV/0!</v>
      </c>
      <c r="D27" s="10">
        <f t="shared" si="15"/>
        <v>0.73075793879107598</v>
      </c>
      <c r="E27" s="10" t="e">
        <f t="shared" si="15"/>
        <v>#DIV/0!</v>
      </c>
      <c r="F27" s="10" t="e">
        <f t="shared" si="15"/>
        <v>#DIV/0!</v>
      </c>
      <c r="G27" s="10" t="e">
        <f t="shared" si="15"/>
        <v>#DIV/0!</v>
      </c>
      <c r="H27" s="10">
        <f>+H25/H28</f>
        <v>1.2031286359354028</v>
      </c>
      <c r="I27" s="10" t="e">
        <f t="shared" ref="I27:J27" si="16">+I25/I28</f>
        <v>#DIV/0!</v>
      </c>
      <c r="J27" s="10" t="e">
        <f t="shared" si="16"/>
        <v>#DIV/0!</v>
      </c>
      <c r="K27" s="3"/>
      <c r="L27" s="11" t="s">
        <v>27</v>
      </c>
      <c r="M27" s="10">
        <f t="shared" ref="M27" si="17">+M25/M28</f>
        <v>-0.42540566028997578</v>
      </c>
      <c r="N27" s="10">
        <f>+N25/N28</f>
        <v>0.11566197943872317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2:61" x14ac:dyDescent="0.2">
      <c r="B28" s="2" t="s">
        <v>3</v>
      </c>
      <c r="C28" s="3"/>
      <c r="D28" s="3">
        <v>80.884512999999998</v>
      </c>
      <c r="E28" s="3"/>
      <c r="F28" s="3"/>
      <c r="G28" s="3"/>
      <c r="H28" s="3">
        <v>81.757675000000006</v>
      </c>
      <c r="I28" s="3"/>
      <c r="J28" s="3"/>
      <c r="K28" s="3"/>
      <c r="L28" s="11" t="s">
        <v>27</v>
      </c>
      <c r="M28" s="3">
        <v>82.808019000000002</v>
      </c>
      <c r="N28" s="3">
        <v>81.340472000000005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2:61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61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2:6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6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3:6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3:6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3:6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3:6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3:6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3:6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3:6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3:6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3:6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3:6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3:6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3:6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3:6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3:6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3:6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3:6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3:6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3:6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3:6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3:6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3:6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3:6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3:6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3:6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3:6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3:6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3:6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3:6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3:6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3:6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3:6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3:6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3:6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3:6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3:6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3:6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3:6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3:6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3:6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3:6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3:6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3:6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3:6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3:6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3:6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3:6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3:6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3:6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3:6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3:6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3:6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3:6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3:6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3:6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3:6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3:6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3:6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3:6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3:6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3:6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3:6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3:6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3:6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3:6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3:6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3:6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3:6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3:6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3:6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3:6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3:6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3:6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3:6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3:6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3:6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3:6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3:6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3:6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3:6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3:6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3:6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3:6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3:6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3:6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3:6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3:6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3:6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3:6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3:6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3:6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3:6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3:6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3:6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3:6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3:6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3:6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3:6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3:6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3:6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3:6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3:6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3:6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3:6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3:6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3:6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3:6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3:6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3:6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3:6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</row>
    <row r="142" spans="3:6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3:6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3:6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3:6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3:6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3:6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3:6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3:6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3:6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3:6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3:6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3:6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</row>
    <row r="154" spans="3:6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3:6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3:6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3:6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</row>
    <row r="158" spans="3:6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3:6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3:6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3:6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</row>
    <row r="162" spans="3:6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3:6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3:6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3:6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3:6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3:6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3:6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3:6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3:6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3:6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3:6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  <row r="173" spans="3:6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</row>
    <row r="174" spans="3:6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</row>
    <row r="175" spans="3:6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</row>
    <row r="176" spans="3:6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</row>
    <row r="177" spans="3:6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</row>
    <row r="178" spans="3:6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</row>
    <row r="179" spans="3:6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</row>
    <row r="180" spans="3:6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</row>
    <row r="181" spans="3:6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3:6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3:6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3:6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3:6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</row>
    <row r="186" spans="3:6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</row>
    <row r="187" spans="3:6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3:6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</row>
    <row r="189" spans="3:6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</row>
    <row r="190" spans="3:6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</row>
    <row r="191" spans="3:6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3:6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</row>
    <row r="193" spans="3:6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</row>
    <row r="194" spans="3:6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</row>
    <row r="195" spans="3:6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</row>
    <row r="196" spans="3:6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</row>
    <row r="197" spans="3:6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3:6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</row>
    <row r="199" spans="3:6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</row>
    <row r="200" spans="3:6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</row>
    <row r="201" spans="3:6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</row>
    <row r="202" spans="3:6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</row>
    <row r="203" spans="3:6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</row>
    <row r="204" spans="3:6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</row>
    <row r="205" spans="3:6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</row>
    <row r="206" spans="3:6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</row>
    <row r="207" spans="3:6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3:6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</row>
    <row r="209" spans="3:6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3:6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</row>
    <row r="211" spans="3:6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3:6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</row>
    <row r="213" spans="3:6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</row>
    <row r="214" spans="3:6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</row>
    <row r="215" spans="3:6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</row>
    <row r="216" spans="3:6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</row>
    <row r="217" spans="3:6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</row>
    <row r="218" spans="3:6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</row>
    <row r="219" spans="3:6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</row>
    <row r="220" spans="3:6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</row>
    <row r="221" spans="3:6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</row>
    <row r="222" spans="3:6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</row>
    <row r="223" spans="3:6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</row>
    <row r="224" spans="3:6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</row>
    <row r="225" spans="3:6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</row>
    <row r="226" spans="3:6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</row>
    <row r="227" spans="3:6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3:6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</row>
    <row r="229" spans="3:6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3:6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</row>
    <row r="231" spans="3:6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3:6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</row>
    <row r="233" spans="3:6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</row>
    <row r="234" spans="3:6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</row>
    <row r="235" spans="3:6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</row>
    <row r="236" spans="3:6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</row>
    <row r="237" spans="3:6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</row>
    <row r="238" spans="3:6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</row>
    <row r="239" spans="3:6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</row>
    <row r="240" spans="3:6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</row>
    <row r="241" spans="3:6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</row>
    <row r="242" spans="3:6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</row>
    <row r="243" spans="3:6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</row>
    <row r="244" spans="3:6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</row>
    <row r="245" spans="3:6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</row>
    <row r="246" spans="3:6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</row>
    <row r="247" spans="3:6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3:6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</row>
    <row r="249" spans="3:6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</row>
    <row r="250" spans="3:6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</row>
    <row r="251" spans="3:6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3:6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</row>
    <row r="253" spans="3:6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</row>
    <row r="254" spans="3:6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</row>
    <row r="255" spans="3:6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</row>
    <row r="256" spans="3:6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</row>
    <row r="257" spans="3:6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</row>
    <row r="258" spans="3:6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</row>
    <row r="259" spans="3:6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</row>
    <row r="260" spans="3:6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</row>
    <row r="261" spans="3:6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</row>
    <row r="262" spans="3:6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</row>
    <row r="263" spans="3:6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</row>
    <row r="264" spans="3:6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</row>
    <row r="265" spans="3:6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</row>
    <row r="266" spans="3:6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</row>
    <row r="267" spans="3:6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3:6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</row>
    <row r="269" spans="3:6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3:6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</row>
    <row r="271" spans="3:6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3:6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</row>
    <row r="273" spans="3:6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</row>
    <row r="274" spans="3:6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</row>
    <row r="275" spans="3:6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</row>
    <row r="276" spans="3:6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</row>
    <row r="277" spans="3:6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</row>
    <row r="278" spans="3:6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</row>
    <row r="279" spans="3:6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</row>
    <row r="280" spans="3:6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</row>
    <row r="281" spans="3:6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</row>
    <row r="282" spans="3:6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</row>
    <row r="283" spans="3:6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</row>
    <row r="284" spans="3:6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</row>
    <row r="285" spans="3:6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</row>
    <row r="286" spans="3:6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</row>
    <row r="287" spans="3:6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3:6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</row>
    <row r="289" spans="3:6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3:6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</row>
    <row r="291" spans="3:6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3:6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</row>
    <row r="293" spans="3:6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</row>
    <row r="294" spans="3:6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</row>
    <row r="295" spans="3:6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</row>
    <row r="296" spans="3:6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</row>
    <row r="297" spans="3:6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</row>
    <row r="298" spans="3:6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</row>
    <row r="299" spans="3:6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</row>
    <row r="300" spans="3:6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</row>
    <row r="301" spans="3:6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</row>
    <row r="302" spans="3:6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</row>
    <row r="303" spans="3:6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</row>
    <row r="304" spans="3:6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</row>
    <row r="305" spans="3:6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</row>
    <row r="306" spans="3:6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</row>
    <row r="307" spans="3:6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3:6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</row>
    <row r="309" spans="3:6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3:6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</row>
    <row r="311" spans="3:6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3:6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</row>
    <row r="313" spans="3:6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</row>
    <row r="314" spans="3:6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</row>
    <row r="315" spans="3:6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</row>
    <row r="316" spans="3:6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</row>
    <row r="317" spans="3:6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</row>
    <row r="318" spans="3:6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</row>
    <row r="319" spans="3:6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</row>
    <row r="320" spans="3:6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</row>
    <row r="321" spans="3:6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</row>
    <row r="322" spans="3:6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</row>
    <row r="323" spans="3:6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</row>
    <row r="324" spans="3:6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</row>
    <row r="325" spans="3:6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</row>
    <row r="326" spans="3:6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</row>
    <row r="327" spans="3:6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</row>
    <row r="328" spans="3:6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</row>
    <row r="329" spans="3:6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</row>
    <row r="330" spans="3:6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</row>
    <row r="331" spans="3:6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3:6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</row>
    <row r="333" spans="3:6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</row>
    <row r="334" spans="3:6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</row>
    <row r="335" spans="3:6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</row>
    <row r="336" spans="3:6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</row>
    <row r="337" spans="3:6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</row>
    <row r="338" spans="3:6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</row>
    <row r="339" spans="3:6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</row>
    <row r="340" spans="3:6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</row>
    <row r="341" spans="3:6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</row>
    <row r="342" spans="3:6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</row>
    <row r="343" spans="3:6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</row>
    <row r="344" spans="3:6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</row>
    <row r="345" spans="3:6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</row>
    <row r="346" spans="3:6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</row>
    <row r="347" spans="3:6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3:6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</row>
    <row r="349" spans="3:6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3:6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</row>
    <row r="351" spans="3:6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3:6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</row>
    <row r="353" spans="3:6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</row>
    <row r="354" spans="3:6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</row>
    <row r="355" spans="3:6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</row>
    <row r="356" spans="3:6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</row>
    <row r="357" spans="3:6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</row>
    <row r="358" spans="3:6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</row>
    <row r="359" spans="3:6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</row>
    <row r="360" spans="3:6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</row>
    <row r="361" spans="3:6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</row>
    <row r="362" spans="3:6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</row>
    <row r="363" spans="3:6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</row>
    <row r="364" spans="3:6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</row>
    <row r="365" spans="3:6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</row>
    <row r="366" spans="3:6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</row>
    <row r="367" spans="3:6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3:6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</row>
    <row r="369" spans="3:6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3:6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</row>
    <row r="371" spans="3:6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3:6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</row>
    <row r="373" spans="3:6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</row>
    <row r="374" spans="3:6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</row>
    <row r="375" spans="3:6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</row>
    <row r="376" spans="3:6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</row>
    <row r="377" spans="3:6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</row>
    <row r="378" spans="3:6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</row>
    <row r="379" spans="3:6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</row>
    <row r="380" spans="3:6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</row>
    <row r="381" spans="3:6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</row>
    <row r="382" spans="3:6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</row>
    <row r="383" spans="3:6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</row>
    <row r="384" spans="3:6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</row>
    <row r="385" spans="3:6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</row>
    <row r="386" spans="3:6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</row>
    <row r="387" spans="3:6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</row>
    <row r="388" spans="3:6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</row>
    <row r="389" spans="3:6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3:6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</row>
    <row r="391" spans="3:6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3:6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</row>
    <row r="393" spans="3:6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</row>
    <row r="394" spans="3:6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</row>
    <row r="395" spans="3:6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</row>
    <row r="396" spans="3:6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</row>
    <row r="397" spans="3:6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</row>
    <row r="398" spans="3:6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</row>
    <row r="399" spans="3:6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</row>
    <row r="400" spans="3:61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</row>
    <row r="401" spans="3:61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</row>
    <row r="402" spans="3:61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</row>
    <row r="403" spans="3:61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</row>
    <row r="404" spans="3:61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</row>
    <row r="405" spans="3:61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</row>
    <row r="406" spans="3:61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</row>
    <row r="407" spans="3:61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</row>
    <row r="408" spans="3:61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</row>
    <row r="409" spans="3:61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3:61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</row>
    <row r="411" spans="3:61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3:61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</row>
    <row r="413" spans="3:61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</row>
    <row r="414" spans="3:61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</row>
    <row r="415" spans="3:61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</row>
    <row r="416" spans="3:61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</row>
    <row r="417" spans="3:61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</row>
    <row r="418" spans="3:61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</row>
    <row r="419" spans="3:61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</row>
    <row r="420" spans="3:61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</row>
    <row r="421" spans="3:61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</row>
    <row r="422" spans="3:61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</row>
    <row r="423" spans="3:61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</row>
    <row r="424" spans="3:61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</row>
    <row r="425" spans="3:61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</row>
    <row r="426" spans="3:61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</row>
    <row r="427" spans="3:61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</row>
    <row r="428" spans="3:61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</row>
    <row r="429" spans="3:61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3:61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</row>
    <row r="431" spans="3:61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3:61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</row>
    <row r="433" spans="3:61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</row>
    <row r="434" spans="3:61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</row>
    <row r="435" spans="3:61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</row>
    <row r="436" spans="3:61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</row>
    <row r="437" spans="3:61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</row>
    <row r="438" spans="3:61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</row>
    <row r="439" spans="3:61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</row>
    <row r="440" spans="3:61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</row>
    <row r="441" spans="3:61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</row>
    <row r="442" spans="3:61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</row>
    <row r="443" spans="3:61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</row>
    <row r="444" spans="3:61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</row>
    <row r="445" spans="3:61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</row>
    <row r="446" spans="3:61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</row>
    <row r="447" spans="3:61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</sheetData>
  <hyperlinks>
    <hyperlink ref="A1" location="Main!A1" display="Main" xr:uid="{B3F59D58-4DC7-4C33-8708-1DAB642F678B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2025-03-19T12:45:40Z</dcterms:created>
  <dcterms:modified xsi:type="dcterms:W3CDTF">2025-09-02T17:32:02Z</dcterms:modified>
</cp:coreProperties>
</file>