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1ABF568-CA39-44A2-A4BF-E3F3509CA459}" xr6:coauthVersionLast="47" xr6:coauthVersionMax="47" xr10:uidLastSave="{00000000-0000-0000-0000-000000000000}"/>
  <bookViews>
    <workbookView xWindow="225" yWindow="1950" windowWidth="38175" windowHeight="15240" xr2:uid="{B45FBDD8-2A38-46CA-919C-F08CA889F1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H32" i="2"/>
  <c r="G32" i="2"/>
  <c r="J31" i="2"/>
  <c r="I31" i="2"/>
  <c r="H31" i="2"/>
  <c r="G31" i="2"/>
  <c r="J30" i="2"/>
  <c r="I30" i="2"/>
  <c r="H30" i="2"/>
  <c r="G30" i="2"/>
  <c r="K32" i="2"/>
  <c r="K31" i="2"/>
  <c r="K30" i="2"/>
  <c r="J33" i="2"/>
  <c r="I33" i="2"/>
  <c r="H33" i="2"/>
  <c r="G33" i="2"/>
  <c r="K33" i="2"/>
  <c r="K27" i="2"/>
  <c r="K25" i="2"/>
  <c r="K22" i="2"/>
  <c r="K19" i="2"/>
  <c r="K16" i="2"/>
  <c r="I6" i="1"/>
  <c r="I3" i="1"/>
  <c r="I4" i="1" s="1"/>
  <c r="T16" i="2"/>
  <c r="T19" i="2" s="1"/>
  <c r="T22" i="2" s="1"/>
  <c r="T25" i="2" s="1"/>
  <c r="U16" i="2"/>
  <c r="U19" i="2" s="1"/>
  <c r="U22" i="2" s="1"/>
  <c r="U25" i="2" s="1"/>
  <c r="T28" i="2"/>
  <c r="U28" i="2"/>
  <c r="J16" i="2"/>
  <c r="J19" i="2" s="1"/>
  <c r="J22" i="2" s="1"/>
  <c r="J25" i="2" s="1"/>
  <c r="J27" i="2" s="1"/>
  <c r="I16" i="2"/>
  <c r="I19" i="2" s="1"/>
  <c r="I22" i="2" s="1"/>
  <c r="I25" i="2" s="1"/>
  <c r="I27" i="2" s="1"/>
  <c r="G16" i="2"/>
  <c r="G19" i="2" s="1"/>
  <c r="G22" i="2" s="1"/>
  <c r="G25" i="2" s="1"/>
  <c r="G27" i="2" s="1"/>
  <c r="F16" i="2"/>
  <c r="F19" i="2" s="1"/>
  <c r="F22" i="2" s="1"/>
  <c r="F25" i="2" s="1"/>
  <c r="F27" i="2" s="1"/>
  <c r="E16" i="2"/>
  <c r="E19" i="2" s="1"/>
  <c r="E22" i="2" s="1"/>
  <c r="E25" i="2" s="1"/>
  <c r="E27" i="2" s="1"/>
  <c r="D16" i="2"/>
  <c r="D19" i="2" s="1"/>
  <c r="D22" i="2" s="1"/>
  <c r="D25" i="2" s="1"/>
  <c r="D27" i="2" s="1"/>
  <c r="C16" i="2"/>
  <c r="C19" i="2" s="1"/>
  <c r="C22" i="2" s="1"/>
  <c r="C25" i="2" s="1"/>
  <c r="C27" i="2" s="1"/>
  <c r="H16" i="2"/>
  <c r="H19" i="2" s="1"/>
  <c r="H22" i="2" s="1"/>
  <c r="H25" i="2" s="1"/>
  <c r="H27" i="2" s="1"/>
  <c r="U27" i="2" l="1"/>
  <c r="T27" i="2"/>
  <c r="I7" i="1"/>
</calcChain>
</file>

<file path=xl/sharedStrings.xml><?xml version="1.0" encoding="utf-8"?>
<sst xmlns="http://schemas.openxmlformats.org/spreadsheetml/2006/main" count="64" uniqueCount="61">
  <si>
    <t>Under Armor</t>
  </si>
  <si>
    <t>UA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</si>
  <si>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</si>
  <si>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</si>
  <si>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</si>
  <si>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</si>
  <si>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</si>
  <si>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</si>
  <si>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</si>
  <si>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</si>
  <si>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</si>
  <si>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</si>
  <si>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</si>
  <si>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</si>
  <si>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</si>
  <si>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</si>
  <si>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</si>
  <si>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</si>
  <si>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</si>
  <si>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</si>
  <si>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</si>
  <si>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</si>
  <si>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</si>
  <si>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Restructuring Charges</t>
  </si>
  <si>
    <t>Operating Income</t>
  </si>
  <si>
    <t>Interest Income</t>
  </si>
  <si>
    <t>Other Income</t>
  </si>
  <si>
    <t>Pretax Income</t>
  </si>
  <si>
    <t>Tax Expense</t>
  </si>
  <si>
    <t>Income from Equity Investees</t>
  </si>
  <si>
    <t>Net Income</t>
  </si>
  <si>
    <t>EPS</t>
  </si>
  <si>
    <t>Footwear</t>
  </si>
  <si>
    <t>DTC</t>
  </si>
  <si>
    <t>License Revenue</t>
  </si>
  <si>
    <t>Wholesale</t>
  </si>
  <si>
    <t>Corporate</t>
  </si>
  <si>
    <t>North America Revenue</t>
  </si>
  <si>
    <t>EMEA Revenue</t>
  </si>
  <si>
    <t>Asia Pacific Revenue</t>
  </si>
  <si>
    <t>Latin America Revenue</t>
  </si>
  <si>
    <t>FY20</t>
  </si>
  <si>
    <t>FY21</t>
  </si>
  <si>
    <t>FY22</t>
  </si>
  <si>
    <t>FY23</t>
  </si>
  <si>
    <t>FY24</t>
  </si>
  <si>
    <t>FY25</t>
  </si>
  <si>
    <t>Q126</t>
  </si>
  <si>
    <t>Q226</t>
  </si>
  <si>
    <t>Q326</t>
  </si>
  <si>
    <t>Q426</t>
  </si>
  <si>
    <t>Apperal Growth</t>
  </si>
  <si>
    <t>Footwear Growth</t>
  </si>
  <si>
    <t>Accessoires</t>
  </si>
  <si>
    <t>Accessoires Growth</t>
  </si>
  <si>
    <t>Revenue Growth</t>
  </si>
  <si>
    <t>Gross Margin</t>
  </si>
  <si>
    <t>Operating Margin</t>
  </si>
  <si>
    <t>Tax Rate</t>
  </si>
  <si>
    <t>Apperal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</si>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</sst>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165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2" applyFont="1"/>
    <xf numFmtId="164" fontId="4" fillId="0" borderId="0" xfId="0" applyNumberFormat="1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underarmour.com/en-us/inves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0DC7-2B92-4505-B286-70202F45336C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3</v>
      </c>
      <c r="H2" s="2" t="s">
        <v>4</v>
      </c>
      <c r="I2" s="2">
        <v>5.0599999999999996</v>
      </c>
    </row>
    <row r="3" spans="1:10" x14ac:dyDescent="0.2">
      <c r="H3" s="2" t="s">
        <v>5</v>
      </c>
      <c r="I3" s="3">
        <f>188.834386+34.45+205.535895</f>
        <v>428.82028100000002</v>
      </c>
      <c r="J3" s="4" t="s">
        <v>60</v>
      </c>
    </row>
    <row r="4" spans="1:10" x14ac:dyDescent="0.2">
      <c r="B4" s="2" t="s">
        <v>1</v>
      </c>
      <c r="H4" s="2" t="s">
        <v>6</v>
      </c>
      <c r="I4" s="3">
        <f>+I2*I3</f>
        <v>2169.8306218600001</v>
      </c>
    </row>
    <row r="5" spans="1:10" x14ac:dyDescent="0.2">
      <c r="B5" s="5" t="s">
        <v>2</v>
      </c>
      <c r="H5" s="2" t="s">
        <v>7</v>
      </c>
      <c r="I5" s="3">
        <v>910.98500000000001</v>
      </c>
      <c r="J5" s="4" t="s">
        <v>60</v>
      </c>
    </row>
    <row r="6" spans="1:10" x14ac:dyDescent="0.2">
      <c r="H6" s="2" t="s">
        <v>8</v>
      </c>
      <c r="I6" s="3">
        <f>389.457+599.757</f>
        <v>989.21399999999994</v>
      </c>
      <c r="J6" s="4" t="s">
        <v>60</v>
      </c>
    </row>
    <row r="7" spans="1:10" x14ac:dyDescent="0.2">
      <c r="H7" s="2" t="s">
        <v>9</v>
      </c>
      <c r="I7" s="3">
        <f>+I4-I5+I6</f>
        <v>2248.0596218599999</v>
      </c>
    </row>
  </sheetData>
  <hyperlinks>
    <hyperlink ref="B5" r:id="rId1" xr:uid="{66273C60-1E44-4F3E-958B-14F5BFFC8E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970-3F02-49AA-AB56-DE3EED2AD09B}">
  <dimension ref="A1:CM348"/>
  <sheetViews>
    <sheetView zoomScale="200" zoomScaleNormal="200" workbookViewId="0">
      <pane xSplit="2" ySplit="2" topLeftCell="R6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defaultRowHeight="12.75" x14ac:dyDescent="0.2"/>
  <cols>
    <col min="1" max="1" width="5.42578125" style="2" bestFit="1" customWidth="1"/>
    <col min="2" max="2" width="28.85546875" style="2" customWidth="1"/>
    <col min="3" max="16384" width="9.140625" style="2"/>
  </cols>
  <sheetData>
    <row r="1" spans="1:91" x14ac:dyDescent="0.2">
      <c r="A1" s="5" t="s">
        <v>11</v>
      </c>
    </row>
    <row r="2" spans="1:91" x14ac:dyDescent="0.2">
      <c r="C2" s="4" t="s">
        <v>12</v>
      </c>
      <c r="D2" s="4" t="s">
        <v>13</v>
      </c>
      <c r="E2" s="4" t="s">
        <v>10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47</v>
      </c>
      <c r="L2" s="4" t="s">
        <v>48</v>
      </c>
      <c r="M2" s="4" t="s">
        <v>49</v>
      </c>
      <c r="N2" s="4" t="s">
        <v>50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</row>
    <row r="3" spans="1:91" x14ac:dyDescent="0.2">
      <c r="B3" s="2" t="s">
        <v>37</v>
      </c>
      <c r="C3" s="6">
        <v>826.60500000000002</v>
      </c>
      <c r="D3" s="6">
        <v>991.35699999999997</v>
      </c>
      <c r="E3" s="6">
        <v>915.33500000000004</v>
      </c>
      <c r="F3" s="6">
        <v>771.87</v>
      </c>
      <c r="G3" s="6">
        <v>709.26</v>
      </c>
      <c r="H3" s="6">
        <v>863.34500000000003</v>
      </c>
      <c r="I3" s="6">
        <v>843.62</v>
      </c>
      <c r="J3" s="6">
        <v>689.399</v>
      </c>
      <c r="K3" s="6">
        <v>670.31899999999996</v>
      </c>
      <c r="L3" s="6"/>
      <c r="M3" s="6"/>
      <c r="N3" s="6"/>
      <c r="O3" s="6"/>
      <c r="P3" s="6"/>
      <c r="Q3" s="6"/>
      <c r="R3" s="6"/>
      <c r="S3" s="6"/>
      <c r="T3" s="6">
        <v>3505.1669999999999</v>
      </c>
      <c r="U3" s="6">
        <v>3105.6239999999998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91" x14ac:dyDescent="0.2">
      <c r="B4" s="2" t="s">
        <v>38</v>
      </c>
      <c r="C4" s="6">
        <v>226.64099999999999</v>
      </c>
      <c r="D4" s="6">
        <v>287.09100000000001</v>
      </c>
      <c r="E4" s="6">
        <v>284.04899999999998</v>
      </c>
      <c r="F4" s="6">
        <v>284.13400000000001</v>
      </c>
      <c r="G4" s="6">
        <v>226.892</v>
      </c>
      <c r="H4" s="6">
        <v>283.178</v>
      </c>
      <c r="I4" s="6">
        <v>297.89</v>
      </c>
      <c r="J4" s="6">
        <v>278.61799999999999</v>
      </c>
      <c r="K4" s="6">
        <v>248.607</v>
      </c>
      <c r="L4" s="6"/>
      <c r="M4" s="6"/>
      <c r="N4" s="6"/>
      <c r="O4" s="6"/>
      <c r="P4" s="6"/>
      <c r="Q4" s="6"/>
      <c r="R4" s="6"/>
      <c r="S4" s="6"/>
      <c r="T4" s="6">
        <v>1081.915</v>
      </c>
      <c r="U4" s="6">
        <v>1086.578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91" x14ac:dyDescent="0.2">
      <c r="B5" s="2" t="s">
        <v>39</v>
      </c>
      <c r="C5" s="6">
        <v>202.232</v>
      </c>
      <c r="D5" s="6">
        <v>232.065</v>
      </c>
      <c r="E5" s="6">
        <v>212.018</v>
      </c>
      <c r="F5" s="6">
        <v>226.70400000000001</v>
      </c>
      <c r="G5" s="6">
        <v>181.83600000000001</v>
      </c>
      <c r="H5" s="6">
        <v>207.661</v>
      </c>
      <c r="I5" s="6">
        <v>201.11199999999999</v>
      </c>
      <c r="J5" s="6">
        <v>164.828</v>
      </c>
      <c r="K5" s="6">
        <v>163.386</v>
      </c>
      <c r="L5" s="6"/>
      <c r="M5" s="6"/>
      <c r="N5" s="6"/>
      <c r="O5" s="6"/>
      <c r="P5" s="6"/>
      <c r="Q5" s="6"/>
      <c r="R5" s="6"/>
      <c r="S5" s="6"/>
      <c r="T5" s="6">
        <v>873.01900000000001</v>
      </c>
      <c r="U5" s="6">
        <v>755.43700000000001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1:91" x14ac:dyDescent="0.2">
      <c r="B6" s="2" t="s">
        <v>40</v>
      </c>
      <c r="C6" s="6">
        <v>55.738999999999997</v>
      </c>
      <c r="D6" s="6">
        <v>53.668999999999997</v>
      </c>
      <c r="E6" s="6">
        <v>69.831999999999994</v>
      </c>
      <c r="F6" s="6">
        <v>50.241</v>
      </c>
      <c r="G6" s="6">
        <v>64.409000000000006</v>
      </c>
      <c r="H6" s="6">
        <v>46.941000000000003</v>
      </c>
      <c r="I6" s="6">
        <v>58.99</v>
      </c>
      <c r="J6" s="6">
        <v>45.087000000000003</v>
      </c>
      <c r="K6" s="6">
        <v>54.575000000000003</v>
      </c>
      <c r="L6" s="6"/>
      <c r="M6" s="6"/>
      <c r="N6" s="6"/>
      <c r="O6" s="6"/>
      <c r="P6" s="6"/>
      <c r="Q6" s="6"/>
      <c r="R6" s="6"/>
      <c r="S6" s="6"/>
      <c r="T6" s="6">
        <v>229.48099999999999</v>
      </c>
      <c r="U6" s="6">
        <v>215.42700000000002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91" x14ac:dyDescent="0.2">
      <c r="B7" s="2" t="s">
        <v>59</v>
      </c>
      <c r="C7" s="6">
        <v>824.61300000000006</v>
      </c>
      <c r="D7" s="6">
        <v>1070.4010000000001</v>
      </c>
      <c r="E7" s="6">
        <v>1016.655</v>
      </c>
      <c r="F7" s="6">
        <v>877.34699999999998</v>
      </c>
      <c r="G7" s="6">
        <v>757.79200000000003</v>
      </c>
      <c r="H7" s="6">
        <v>947.18799999999999</v>
      </c>
      <c r="I7" s="6">
        <v>966.06799999999998</v>
      </c>
      <c r="J7" s="6">
        <v>780.36599999999999</v>
      </c>
      <c r="K7" s="6">
        <v>746.59199999999998</v>
      </c>
      <c r="L7" s="6"/>
      <c r="M7" s="6"/>
      <c r="N7" s="6"/>
      <c r="O7" s="6"/>
      <c r="P7" s="6"/>
      <c r="Q7" s="6"/>
      <c r="R7" s="6"/>
      <c r="S7" s="6"/>
      <c r="T7" s="6">
        <v>3789.0159999999996</v>
      </c>
      <c r="U7" s="6">
        <v>3451.4139999999998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91" x14ac:dyDescent="0.2">
      <c r="B8" s="2" t="s">
        <v>32</v>
      </c>
      <c r="C8" s="6">
        <v>363.67</v>
      </c>
      <c r="D8" s="6">
        <v>351.202</v>
      </c>
      <c r="E8" s="6">
        <v>331</v>
      </c>
      <c r="F8" s="6">
        <v>337.738</v>
      </c>
      <c r="G8" s="6">
        <v>310.38900000000001</v>
      </c>
      <c r="H8" s="6">
        <v>312.76</v>
      </c>
      <c r="I8" s="6">
        <v>301.20800000000003</v>
      </c>
      <c r="J8" s="6">
        <v>281.84500000000003</v>
      </c>
      <c r="K8" s="6">
        <v>265.85500000000002</v>
      </c>
      <c r="L8" s="6"/>
      <c r="M8" s="6"/>
      <c r="N8" s="6"/>
      <c r="O8" s="6"/>
      <c r="P8" s="6"/>
      <c r="Q8" s="6"/>
      <c r="R8" s="6"/>
      <c r="S8" s="6"/>
      <c r="T8" s="6">
        <v>1383.6100000000001</v>
      </c>
      <c r="U8" s="6">
        <v>1206.202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91" x14ac:dyDescent="0.2">
      <c r="B9" s="2" t="s">
        <v>53</v>
      </c>
      <c r="C9" s="6">
        <v>97.861999999999995</v>
      </c>
      <c r="D9" s="6">
        <v>113.93300000000001</v>
      </c>
      <c r="E9" s="6">
        <v>104.51</v>
      </c>
      <c r="F9" s="6">
        <v>89.41</v>
      </c>
      <c r="G9" s="6">
        <v>92.545000000000002</v>
      </c>
      <c r="H9" s="6">
        <v>116.381</v>
      </c>
      <c r="I9" s="6">
        <v>110.432</v>
      </c>
      <c r="J9" s="6">
        <v>91.501999999999995</v>
      </c>
      <c r="K9" s="6">
        <v>100.078</v>
      </c>
      <c r="L9" s="6"/>
      <c r="M9" s="6"/>
      <c r="N9" s="6"/>
      <c r="O9" s="6"/>
      <c r="P9" s="6"/>
      <c r="Q9" s="6"/>
      <c r="R9" s="6"/>
      <c r="S9" s="6"/>
      <c r="T9" s="6">
        <v>405.71500000000003</v>
      </c>
      <c r="U9" s="6">
        <v>410.86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91" x14ac:dyDescent="0.2">
      <c r="B10" s="2" t="s">
        <v>35</v>
      </c>
      <c r="C10" s="6">
        <v>741.95799999999997</v>
      </c>
      <c r="D10" s="6">
        <v>939.72500000000002</v>
      </c>
      <c r="E10" s="6">
        <v>711.69899999999996</v>
      </c>
      <c r="F10" s="6">
        <v>849.80499999999995</v>
      </c>
      <c r="G10" s="6">
        <v>680.51300000000003</v>
      </c>
      <c r="H10" s="6">
        <v>825.99300000000005</v>
      </c>
      <c r="I10" s="6">
        <v>704.76</v>
      </c>
      <c r="J10" s="6">
        <v>767.60299999999995</v>
      </c>
      <c r="K10" s="6">
        <v>649.04999999999995</v>
      </c>
      <c r="L10" s="6"/>
      <c r="M10" s="6"/>
      <c r="N10" s="6"/>
      <c r="O10" s="6"/>
      <c r="P10" s="6"/>
      <c r="Q10" s="6"/>
      <c r="R10" s="6"/>
      <c r="S10" s="6"/>
      <c r="T10" s="6">
        <v>3243.1869999999999</v>
      </c>
      <c r="U10" s="6">
        <v>2978.8690000000001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91" x14ac:dyDescent="0.2">
      <c r="B11" s="2" t="s">
        <v>33</v>
      </c>
      <c r="C11" s="6">
        <v>544.18700000000001</v>
      </c>
      <c r="D11" s="6">
        <v>595.81100000000004</v>
      </c>
      <c r="E11" s="6">
        <v>740.46600000000001</v>
      </c>
      <c r="F11" s="6">
        <v>454.69</v>
      </c>
      <c r="G11" s="6">
        <v>480.21300000000002</v>
      </c>
      <c r="H11" s="6">
        <v>550.33600000000001</v>
      </c>
      <c r="I11" s="6">
        <v>672.94799999999998</v>
      </c>
      <c r="J11" s="6">
        <v>386.11</v>
      </c>
      <c r="K11" s="6">
        <v>463.57499999999999</v>
      </c>
      <c r="L11" s="6"/>
      <c r="M11" s="6"/>
      <c r="N11" s="6"/>
      <c r="O11" s="6"/>
      <c r="P11" s="6"/>
      <c r="Q11" s="6"/>
      <c r="R11" s="6"/>
      <c r="S11" s="6"/>
      <c r="T11" s="6">
        <v>2335.154</v>
      </c>
      <c r="U11" s="6">
        <v>2089.607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91" x14ac:dyDescent="0.2">
      <c r="B12" s="2" t="s">
        <v>34</v>
      </c>
      <c r="C12" s="6">
        <v>25.071999999999999</v>
      </c>
      <c r="D12" s="6">
        <v>28.646000000000001</v>
      </c>
      <c r="E12" s="6">
        <v>29.068999999999999</v>
      </c>
      <c r="F12" s="6">
        <v>28.454000000000001</v>
      </c>
      <c r="G12" s="6">
        <v>21.670999999999999</v>
      </c>
      <c r="H12" s="6">
        <v>27.795999999999999</v>
      </c>
      <c r="I12" s="6">
        <v>23.904</v>
      </c>
      <c r="J12" s="6">
        <v>24.21</v>
      </c>
      <c r="K12" s="6">
        <v>24.361999999999998</v>
      </c>
      <c r="L12" s="6"/>
      <c r="M12" s="6"/>
      <c r="N12" s="6"/>
      <c r="O12" s="6"/>
      <c r="P12" s="6"/>
      <c r="Q12" s="6"/>
      <c r="R12" s="6"/>
      <c r="S12" s="6"/>
      <c r="T12" s="6">
        <v>111.24100000000001</v>
      </c>
      <c r="U12" s="6">
        <v>97.580999999999989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91" x14ac:dyDescent="0.2">
      <c r="B13" s="2" t="s">
        <v>36</v>
      </c>
      <c r="C13" s="6">
        <v>5.7480000000000002</v>
      </c>
      <c r="D13" s="6">
        <v>2.492</v>
      </c>
      <c r="E13" s="6">
        <v>4.8090000000000002</v>
      </c>
      <c r="F13" s="6">
        <v>-0.752</v>
      </c>
      <c r="G13" s="6">
        <v>1.268</v>
      </c>
      <c r="H13" s="6">
        <v>-2.1019999999999999</v>
      </c>
      <c r="I13" s="6">
        <v>-0.57299999999999995</v>
      </c>
      <c r="J13" s="6">
        <v>2.6509999999999998</v>
      </c>
      <c r="K13" s="6">
        <v>-2.819</v>
      </c>
      <c r="L13" s="6"/>
      <c r="M13" s="6"/>
      <c r="N13" s="6"/>
      <c r="O13" s="6"/>
      <c r="P13" s="6"/>
      <c r="Q13" s="6"/>
      <c r="R13" s="6"/>
      <c r="S13" s="6"/>
      <c r="T13" s="6">
        <v>12.296999999999999</v>
      </c>
      <c r="U13" s="6">
        <v>1.244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91" x14ac:dyDescent="0.2">
      <c r="B14" s="1" t="s">
        <v>19</v>
      </c>
      <c r="C14" s="7">
        <v>1316.9649999999999</v>
      </c>
      <c r="D14" s="7">
        <v>1566.674</v>
      </c>
      <c r="E14" s="7">
        <v>1486.0429999999999</v>
      </c>
      <c r="F14" s="7">
        <v>1332.1969999999999</v>
      </c>
      <c r="G14" s="7">
        <v>1183.665</v>
      </c>
      <c r="H14" s="7">
        <v>1399.0229999999999</v>
      </c>
      <c r="I14" s="7">
        <v>1401.039</v>
      </c>
      <c r="J14" s="7">
        <v>1180.5830000000001</v>
      </c>
      <c r="K14" s="7">
        <v>1134.068</v>
      </c>
      <c r="L14" s="7"/>
      <c r="M14" s="7"/>
      <c r="N14" s="7"/>
      <c r="O14" s="7"/>
      <c r="P14" s="7"/>
      <c r="Q14" s="7"/>
      <c r="R14" s="7"/>
      <c r="S14" s="7"/>
      <c r="T14" s="7">
        <v>5701.8789999999999</v>
      </c>
      <c r="U14" s="7">
        <v>5164.3099999999995</v>
      </c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</row>
    <row r="15" spans="1:91" x14ac:dyDescent="0.2">
      <c r="B15" s="2" t="s">
        <v>20</v>
      </c>
      <c r="C15" s="6">
        <v>705.47</v>
      </c>
      <c r="D15" s="6">
        <v>818.15099999999995</v>
      </c>
      <c r="E15" s="6">
        <v>815.404</v>
      </c>
      <c r="F15" s="6">
        <v>732.601</v>
      </c>
      <c r="G15" s="6">
        <v>620.99</v>
      </c>
      <c r="H15" s="6">
        <v>702.89099999999996</v>
      </c>
      <c r="I15" s="6">
        <v>735.88400000000001</v>
      </c>
      <c r="J15" s="6">
        <v>629.80100000000004</v>
      </c>
      <c r="K15" s="6">
        <v>587.572</v>
      </c>
      <c r="L15" s="6"/>
      <c r="M15" s="6"/>
      <c r="N15" s="6"/>
      <c r="O15" s="6"/>
      <c r="P15" s="6"/>
      <c r="Q15" s="6"/>
      <c r="R15" s="6"/>
      <c r="S15" s="6"/>
      <c r="T15" s="6">
        <v>3071.6260000000002</v>
      </c>
      <c r="U15" s="6">
        <v>2689.5659999999998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</row>
    <row r="16" spans="1:91" x14ac:dyDescent="0.2">
      <c r="B16" s="2" t="s">
        <v>21</v>
      </c>
      <c r="C16" s="6">
        <f t="shared" ref="C16:G16" si="0">+C14-C15</f>
        <v>611.49499999999989</v>
      </c>
      <c r="D16" s="6">
        <f t="shared" si="0"/>
        <v>748.52300000000002</v>
      </c>
      <c r="E16" s="6">
        <f t="shared" si="0"/>
        <v>670.6389999999999</v>
      </c>
      <c r="F16" s="6">
        <f t="shared" si="0"/>
        <v>599.59599999999989</v>
      </c>
      <c r="G16" s="6">
        <f t="shared" si="0"/>
        <v>562.67499999999995</v>
      </c>
      <c r="H16" s="6">
        <f>+H14-H15</f>
        <v>696.13199999999995</v>
      </c>
      <c r="I16" s="6">
        <f t="shared" ref="I16:K16" si="1">+I14-I15</f>
        <v>665.15499999999997</v>
      </c>
      <c r="J16" s="6">
        <f t="shared" si="1"/>
        <v>550.78200000000004</v>
      </c>
      <c r="K16" s="6">
        <f t="shared" si="1"/>
        <v>546.49599999999998</v>
      </c>
      <c r="L16" s="6"/>
      <c r="M16" s="6"/>
      <c r="N16" s="6"/>
      <c r="O16" s="6"/>
      <c r="P16" s="6"/>
      <c r="Q16" s="6"/>
      <c r="R16" s="6"/>
      <c r="S16" s="6"/>
      <c r="T16" s="6">
        <f>+T14-T15</f>
        <v>2630.2529999999997</v>
      </c>
      <c r="U16" s="6">
        <f>+U14-U15</f>
        <v>2474.7439999999997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</row>
    <row r="17" spans="2:91" x14ac:dyDescent="0.2">
      <c r="B17" s="2" t="s">
        <v>22</v>
      </c>
      <c r="C17" s="6">
        <v>589.072</v>
      </c>
      <c r="D17" s="6">
        <v>609.04999999999995</v>
      </c>
      <c r="E17" s="6">
        <v>599.23</v>
      </c>
      <c r="F17" s="6">
        <v>603.15</v>
      </c>
      <c r="G17" s="6">
        <v>837.31700000000001</v>
      </c>
      <c r="H17" s="6">
        <v>519.84</v>
      </c>
      <c r="I17" s="6">
        <v>637.70100000000002</v>
      </c>
      <c r="J17" s="6">
        <v>607.13300000000004</v>
      </c>
      <c r="K17" s="6">
        <v>530.34500000000003</v>
      </c>
      <c r="L17" s="6"/>
      <c r="M17" s="6"/>
      <c r="N17" s="6"/>
      <c r="O17" s="6"/>
      <c r="P17" s="6"/>
      <c r="Q17" s="6"/>
      <c r="R17" s="6"/>
      <c r="S17" s="6"/>
      <c r="T17" s="6">
        <v>2400.502</v>
      </c>
      <c r="U17" s="6">
        <v>2601.991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</row>
    <row r="18" spans="2:91" x14ac:dyDescent="0.2">
      <c r="B18" s="2" t="s">
        <v>23</v>
      </c>
      <c r="C18" s="6">
        <v>0</v>
      </c>
      <c r="D18" s="6">
        <v>0</v>
      </c>
      <c r="E18" s="6">
        <v>0</v>
      </c>
      <c r="F18" s="6">
        <v>0</v>
      </c>
      <c r="G18" s="6">
        <v>25.085999999999999</v>
      </c>
      <c r="H18" s="6">
        <v>3.2120000000000002</v>
      </c>
      <c r="I18" s="6">
        <v>13.945</v>
      </c>
      <c r="J18" s="6">
        <v>15.726000000000001</v>
      </c>
      <c r="K18" s="6">
        <v>12.827999999999999</v>
      </c>
      <c r="L18" s="6"/>
      <c r="M18" s="6"/>
      <c r="N18" s="6"/>
      <c r="O18" s="6"/>
      <c r="P18" s="6"/>
      <c r="Q18" s="6"/>
      <c r="R18" s="6"/>
      <c r="S18" s="6"/>
      <c r="T18" s="6">
        <v>0</v>
      </c>
      <c r="U18" s="6">
        <v>57.968999999999994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</row>
    <row r="19" spans="2:91" x14ac:dyDescent="0.2">
      <c r="B19" s="2" t="s">
        <v>24</v>
      </c>
      <c r="C19" s="6">
        <f t="shared" ref="C19:G19" si="2">+C16-C17-C18</f>
        <v>22.422999999999888</v>
      </c>
      <c r="D19" s="6">
        <f t="shared" si="2"/>
        <v>139.47300000000007</v>
      </c>
      <c r="E19" s="6">
        <f t="shared" si="2"/>
        <v>71.408999999999878</v>
      </c>
      <c r="F19" s="6">
        <f t="shared" si="2"/>
        <v>-3.5540000000000873</v>
      </c>
      <c r="G19" s="6">
        <f t="shared" si="2"/>
        <v>-299.72800000000007</v>
      </c>
      <c r="H19" s="6">
        <f>+H16-H17-H18</f>
        <v>173.07999999999993</v>
      </c>
      <c r="I19" s="6">
        <f t="shared" ref="I19:K19" si="3">+I16-I17-I18</f>
        <v>13.508999999999951</v>
      </c>
      <c r="J19" s="6">
        <f t="shared" si="3"/>
        <v>-72.076999999999998</v>
      </c>
      <c r="K19" s="6">
        <f t="shared" si="3"/>
        <v>3.3229999999999542</v>
      </c>
      <c r="L19" s="6"/>
      <c r="M19" s="6"/>
      <c r="N19" s="6"/>
      <c r="O19" s="6"/>
      <c r="P19" s="6"/>
      <c r="Q19" s="6"/>
      <c r="R19" s="6"/>
      <c r="S19" s="6"/>
      <c r="T19" s="6">
        <f t="shared" ref="T19:U19" si="4">+T16-T17-T18</f>
        <v>229.75099999999975</v>
      </c>
      <c r="U19" s="6">
        <f t="shared" si="4"/>
        <v>-185.21600000000029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</row>
    <row r="20" spans="2:91" x14ac:dyDescent="0.2">
      <c r="B20" s="2" t="s">
        <v>25</v>
      </c>
      <c r="C20" s="6">
        <v>-1.6259999999999999</v>
      </c>
      <c r="D20" s="6">
        <v>-0.373</v>
      </c>
      <c r="E20" s="6">
        <v>-0.21099999999999999</v>
      </c>
      <c r="F20" s="6">
        <v>2.4780000000000002</v>
      </c>
      <c r="G20" s="6">
        <v>2.3439999999999999</v>
      </c>
      <c r="H20" s="6">
        <v>-1.7470000000000001</v>
      </c>
      <c r="I20" s="6">
        <v>-3.391</v>
      </c>
      <c r="J20" s="6">
        <v>-3.3210000000000002</v>
      </c>
      <c r="K20" s="6">
        <v>-4.0510000000000002</v>
      </c>
      <c r="L20" s="6"/>
      <c r="M20" s="6"/>
      <c r="N20" s="6"/>
      <c r="O20" s="6"/>
      <c r="P20" s="6"/>
      <c r="Q20" s="6"/>
      <c r="R20" s="6"/>
      <c r="S20" s="6"/>
      <c r="T20" s="6">
        <v>0.26800000000000024</v>
      </c>
      <c r="U20" s="6">
        <v>-6.1150000000000002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</row>
    <row r="21" spans="2:91" x14ac:dyDescent="0.2">
      <c r="B21" s="2" t="s">
        <v>26</v>
      </c>
      <c r="C21" s="6">
        <v>-6.06</v>
      </c>
      <c r="D21" s="6">
        <v>-6.14</v>
      </c>
      <c r="E21" s="6">
        <v>47.927</v>
      </c>
      <c r="F21" s="6">
        <v>-3.7080000000000002</v>
      </c>
      <c r="G21" s="6">
        <v>-2.73</v>
      </c>
      <c r="H21" s="6">
        <v>-3.42</v>
      </c>
      <c r="I21" s="6">
        <v>-2.5630000000000002</v>
      </c>
      <c r="J21" s="6">
        <v>-4.718</v>
      </c>
      <c r="K21" s="6">
        <v>-4.6950000000000003</v>
      </c>
      <c r="L21" s="6"/>
      <c r="M21" s="6"/>
      <c r="N21" s="6"/>
      <c r="O21" s="6"/>
      <c r="P21" s="6"/>
      <c r="Q21" s="6"/>
      <c r="R21" s="6"/>
      <c r="S21" s="6"/>
      <c r="T21" s="6">
        <v>32.019000000000005</v>
      </c>
      <c r="U21" s="6">
        <v>-13.431000000000001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</row>
    <row r="22" spans="2:91" x14ac:dyDescent="0.2">
      <c r="B22" s="2" t="s">
        <v>27</v>
      </c>
      <c r="C22" s="6">
        <f t="shared" ref="C22:G22" si="5">+C19+SUM(C20:C21)</f>
        <v>14.736999999999888</v>
      </c>
      <c r="D22" s="6">
        <f t="shared" si="5"/>
        <v>132.96000000000006</v>
      </c>
      <c r="E22" s="6">
        <f t="shared" si="5"/>
        <v>119.12499999999989</v>
      </c>
      <c r="F22" s="6">
        <f t="shared" si="5"/>
        <v>-4.7840000000000877</v>
      </c>
      <c r="G22" s="6">
        <f t="shared" si="5"/>
        <v>-300.11400000000009</v>
      </c>
      <c r="H22" s="6">
        <f>+H19+SUM(H20:H21)</f>
        <v>167.91299999999993</v>
      </c>
      <c r="I22" s="6">
        <f t="shared" ref="I22:K22" si="6">+I19+SUM(I20:I21)</f>
        <v>7.55499999999995</v>
      </c>
      <c r="J22" s="6">
        <f t="shared" si="6"/>
        <v>-80.116</v>
      </c>
      <c r="K22" s="6">
        <f t="shared" si="6"/>
        <v>-5.4230000000000462</v>
      </c>
      <c r="L22" s="6"/>
      <c r="M22" s="6"/>
      <c r="N22" s="6"/>
      <c r="O22" s="6"/>
      <c r="P22" s="6"/>
      <c r="Q22" s="6"/>
      <c r="R22" s="6"/>
      <c r="S22" s="6"/>
      <c r="T22" s="6">
        <f t="shared" ref="T22:U22" si="7">+T19+SUM(T20:T21)</f>
        <v>262.03799999999978</v>
      </c>
      <c r="U22" s="6">
        <f t="shared" si="7"/>
        <v>-204.76200000000028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</row>
    <row r="23" spans="2:91" x14ac:dyDescent="0.2">
      <c r="B23" s="2" t="s">
        <v>28</v>
      </c>
      <c r="C23" s="6">
        <v>4.3280000000000003</v>
      </c>
      <c r="D23" s="6">
        <v>28.436</v>
      </c>
      <c r="E23" s="6">
        <v>8.5690000000000008</v>
      </c>
      <c r="F23" s="6">
        <v>-11.327</v>
      </c>
      <c r="G23" s="6">
        <v>5.149</v>
      </c>
      <c r="H23" s="6">
        <v>-2.1360000000000001</v>
      </c>
      <c r="I23" s="6">
        <v>6.2949999999999999</v>
      </c>
      <c r="J23" s="6">
        <v>-12.198</v>
      </c>
      <c r="K23" s="6">
        <v>-2.6579999999999999</v>
      </c>
      <c r="L23" s="6"/>
      <c r="M23" s="6"/>
      <c r="N23" s="6"/>
      <c r="O23" s="6"/>
      <c r="P23" s="6"/>
      <c r="Q23" s="6"/>
      <c r="R23" s="6"/>
      <c r="S23" s="6"/>
      <c r="T23" s="6">
        <v>30.006000000000007</v>
      </c>
      <c r="U23" s="6">
        <v>-2.8900000000000006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</row>
    <row r="24" spans="2:91" x14ac:dyDescent="0.2">
      <c r="B24" s="2" t="s">
        <v>29</v>
      </c>
      <c r="C24" s="6">
        <v>-0.39900000000000002</v>
      </c>
      <c r="D24" s="6">
        <v>0.151</v>
      </c>
      <c r="E24" s="6">
        <v>0.19700000000000001</v>
      </c>
      <c r="F24" s="6">
        <v>2.5000000000000001E-2</v>
      </c>
      <c r="G24" s="6">
        <v>-0.16300000000000001</v>
      </c>
      <c r="H24" s="6">
        <v>0.33300000000000002</v>
      </c>
      <c r="I24" s="6">
        <v>-2.5999999999999999E-2</v>
      </c>
      <c r="J24" s="6">
        <v>0.46100000000000002</v>
      </c>
      <c r="K24" s="6">
        <v>0.153</v>
      </c>
      <c r="L24" s="6"/>
      <c r="M24" s="6"/>
      <c r="N24" s="6"/>
      <c r="O24" s="6"/>
      <c r="P24" s="6"/>
      <c r="Q24" s="6"/>
      <c r="R24" s="6"/>
      <c r="S24" s="6"/>
      <c r="T24" s="6">
        <v>-2.6000000000000016E-2</v>
      </c>
      <c r="U24" s="6">
        <v>0.60499999999999998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</row>
    <row r="25" spans="2:91" x14ac:dyDescent="0.2">
      <c r="B25" s="2" t="s">
        <v>30</v>
      </c>
      <c r="C25" s="6">
        <f t="shared" ref="C25:G25" si="8">+C22-C23+C24</f>
        <v>10.009999999999888</v>
      </c>
      <c r="D25" s="6">
        <f t="shared" si="8"/>
        <v>104.67500000000005</v>
      </c>
      <c r="E25" s="6">
        <f t="shared" si="8"/>
        <v>110.75299999999989</v>
      </c>
      <c r="F25" s="6">
        <f t="shared" si="8"/>
        <v>6.5679999999999126</v>
      </c>
      <c r="G25" s="6">
        <f t="shared" si="8"/>
        <v>-305.4260000000001</v>
      </c>
      <c r="H25" s="6">
        <f>+H22-H23+H24</f>
        <v>170.38199999999992</v>
      </c>
      <c r="I25" s="6">
        <f t="shared" ref="I25:K25" si="9">+I22-I23+I24</f>
        <v>1.23399999999995</v>
      </c>
      <c r="J25" s="6">
        <f t="shared" si="9"/>
        <v>-67.457000000000008</v>
      </c>
      <c r="K25" s="6">
        <f t="shared" si="9"/>
        <v>-2.6120000000000463</v>
      </c>
      <c r="L25" s="6"/>
      <c r="M25" s="6"/>
      <c r="N25" s="6"/>
      <c r="O25" s="6"/>
      <c r="P25" s="6"/>
      <c r="Q25" s="6"/>
      <c r="R25" s="6"/>
      <c r="S25" s="6"/>
      <c r="T25" s="6">
        <f t="shared" ref="T25:U25" si="10">+T22-T23+T24</f>
        <v>232.00599999999977</v>
      </c>
      <c r="U25" s="6">
        <f t="shared" si="10"/>
        <v>-201.26700000000031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</row>
    <row r="26" spans="2:9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</row>
    <row r="27" spans="2:91" x14ac:dyDescent="0.2">
      <c r="B27" s="2" t="s">
        <v>31</v>
      </c>
      <c r="C27" s="8">
        <f t="shared" ref="C27:G27" si="11">+C25/C28</f>
        <v>2.2500854178280242E-2</v>
      </c>
      <c r="D27" s="8">
        <f t="shared" si="11"/>
        <v>0.23600698945944437</v>
      </c>
      <c r="E27" s="8">
        <f t="shared" si="11"/>
        <v>0.25325738485390331</v>
      </c>
      <c r="F27" s="8">
        <f t="shared" si="11"/>
        <v>1.5078676345670649E-2</v>
      </c>
      <c r="G27" s="8">
        <f t="shared" si="11"/>
        <v>-0.70101195107564296</v>
      </c>
      <c r="H27" s="8">
        <f>+H25/H28</f>
        <v>0.39419746659725818</v>
      </c>
      <c r="I27" s="8">
        <f t="shared" ref="I27:K27" si="12">+I25/I28</f>
        <v>2.8581752149420721E-3</v>
      </c>
      <c r="J27" s="8">
        <f t="shared" si="12"/>
        <v>-0.15713546956384003</v>
      </c>
      <c r="K27" s="8">
        <f t="shared" si="12"/>
        <v>-6.1154346828497328E-3</v>
      </c>
      <c r="L27" s="8"/>
      <c r="M27" s="8"/>
      <c r="N27" s="8"/>
      <c r="O27" s="8"/>
      <c r="P27" s="8"/>
      <c r="Q27" s="8"/>
      <c r="R27" s="8"/>
      <c r="S27" s="8"/>
      <c r="T27" s="8">
        <f t="shared" ref="T27" si="13">+T25/T28</f>
        <v>0.52689927229597744</v>
      </c>
      <c r="U27" s="8">
        <f>+U25/U28</f>
        <v>-0.46563876193351661</v>
      </c>
      <c r="V27" s="8"/>
      <c r="W27" s="8"/>
      <c r="X27" s="8"/>
      <c r="Y27" s="8"/>
      <c r="Z27" s="8"/>
      <c r="AA27" s="8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</row>
    <row r="28" spans="2:91" x14ac:dyDescent="0.2">
      <c r="B28" s="2" t="s">
        <v>5</v>
      </c>
      <c r="C28" s="3">
        <v>444.87200000000001</v>
      </c>
      <c r="D28" s="3">
        <v>443.52499999999998</v>
      </c>
      <c r="E28" s="3">
        <v>437.31400000000002</v>
      </c>
      <c r="F28" s="3">
        <v>435.58199999999999</v>
      </c>
      <c r="G28" s="3">
        <v>435.69299999999998</v>
      </c>
      <c r="H28" s="3">
        <v>432.22500000000002</v>
      </c>
      <c r="I28" s="3">
        <v>431.74400000000003</v>
      </c>
      <c r="J28" s="3">
        <v>429.29199999999997</v>
      </c>
      <c r="K28" s="3">
        <v>427.11599999999999</v>
      </c>
      <c r="L28" s="3"/>
      <c r="M28" s="3"/>
      <c r="N28" s="3"/>
      <c r="O28" s="3"/>
      <c r="P28" s="3"/>
      <c r="Q28" s="3"/>
      <c r="R28" s="3"/>
      <c r="S28" s="3"/>
      <c r="T28" s="3">
        <f>+AVERAGE(C28:F28)</f>
        <v>440.32325000000003</v>
      </c>
      <c r="U28" s="3">
        <f>+AVERAGE(G28:J28)</f>
        <v>432.23849999999999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</row>
    <row r="29" spans="2:9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</row>
    <row r="30" spans="2:91" x14ac:dyDescent="0.2">
      <c r="B30" s="2" t="s">
        <v>51</v>
      </c>
      <c r="C30" s="3"/>
      <c r="D30" s="3"/>
      <c r="E30" s="3"/>
      <c r="F30" s="3"/>
      <c r="G30" s="9">
        <f t="shared" ref="G30:J32" si="14">+G7/C7-1</f>
        <v>-8.103316343545397E-2</v>
      </c>
      <c r="H30" s="9">
        <f t="shared" si="14"/>
        <v>-0.11510919739424763</v>
      </c>
      <c r="I30" s="9">
        <f t="shared" si="14"/>
        <v>-4.9758275914641659E-2</v>
      </c>
      <c r="J30" s="9">
        <f t="shared" si="14"/>
        <v>-0.11053893157439421</v>
      </c>
      <c r="K30" s="9">
        <f>+K7/G7-1</f>
        <v>-1.4779781259237401E-2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</row>
    <row r="31" spans="2:91" x14ac:dyDescent="0.2">
      <c r="B31" s="2" t="s">
        <v>52</v>
      </c>
      <c r="C31" s="3"/>
      <c r="D31" s="3"/>
      <c r="E31" s="3"/>
      <c r="F31" s="3"/>
      <c r="G31" s="9">
        <f t="shared" si="14"/>
        <v>-0.14650919789919437</v>
      </c>
      <c r="H31" s="9">
        <f t="shared" si="14"/>
        <v>-0.10945837438283379</v>
      </c>
      <c r="I31" s="9">
        <f t="shared" si="14"/>
        <v>-9.0006042296072453E-2</v>
      </c>
      <c r="J31" s="9">
        <f t="shared" si="14"/>
        <v>-0.1654921862508808</v>
      </c>
      <c r="K31" s="9">
        <f t="shared" ref="K31:K32" si="15">+K8/G8-1</f>
        <v>-0.14347802273920784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</row>
    <row r="32" spans="2:91" x14ac:dyDescent="0.2">
      <c r="B32" s="2" t="s">
        <v>54</v>
      </c>
      <c r="C32" s="3"/>
      <c r="D32" s="3"/>
      <c r="E32" s="3"/>
      <c r="F32" s="3"/>
      <c r="G32" s="9">
        <f t="shared" si="14"/>
        <v>-5.4331609817906745E-2</v>
      </c>
      <c r="H32" s="9">
        <f t="shared" si="14"/>
        <v>2.1486312130813756E-2</v>
      </c>
      <c r="I32" s="9">
        <f t="shared" si="14"/>
        <v>5.6664434025452071E-2</v>
      </c>
      <c r="J32" s="9">
        <f t="shared" si="14"/>
        <v>2.339783022033326E-2</v>
      </c>
      <c r="K32" s="9">
        <f t="shared" si="15"/>
        <v>8.1398238694688985E-2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</row>
    <row r="33" spans="2:91" x14ac:dyDescent="0.2">
      <c r="B33" s="1" t="s">
        <v>55</v>
      </c>
      <c r="C33" s="10"/>
      <c r="D33" s="10"/>
      <c r="E33" s="10"/>
      <c r="F33" s="10"/>
      <c r="G33" s="11">
        <f t="shared" ref="G33:J33" si="16">+G14/C14-1</f>
        <v>-0.10121757222097771</v>
      </c>
      <c r="H33" s="11">
        <f t="shared" si="16"/>
        <v>-0.10701077569424144</v>
      </c>
      <c r="I33" s="11">
        <f t="shared" si="16"/>
        <v>-5.7201574920779485E-2</v>
      </c>
      <c r="J33" s="11">
        <f t="shared" si="16"/>
        <v>-0.11380749243542798</v>
      </c>
      <c r="K33" s="11">
        <f>+K14/G14-1</f>
        <v>-4.1901213603511067E-2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</row>
    <row r="34" spans="2:91" x14ac:dyDescent="0.2">
      <c r="B34" s="2" t="s">
        <v>56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</row>
    <row r="35" spans="2:91" x14ac:dyDescent="0.2">
      <c r="B35" s="2" t="s">
        <v>57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</row>
    <row r="36" spans="2:91" x14ac:dyDescent="0.2">
      <c r="B36" s="2" t="s">
        <v>58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</row>
    <row r="37" spans="2:9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</row>
    <row r="38" spans="2:9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</row>
    <row r="39" spans="2:9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</row>
    <row r="40" spans="2:9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</row>
    <row r="41" spans="2:9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</row>
    <row r="42" spans="2:9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</row>
    <row r="43" spans="2:9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</row>
    <row r="44" spans="2:9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</row>
    <row r="45" spans="2:9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</row>
    <row r="46" spans="2:9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</row>
    <row r="47" spans="2:9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</row>
    <row r="48" spans="2:9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</row>
    <row r="49" spans="3:9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</row>
    <row r="50" spans="3:9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</row>
    <row r="51" spans="3:9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</row>
    <row r="52" spans="3:9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</row>
    <row r="53" spans="3:9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</row>
    <row r="54" spans="3:9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</row>
    <row r="55" spans="3:9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</row>
    <row r="56" spans="3:9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</row>
    <row r="57" spans="3:9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</row>
    <row r="58" spans="3:9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</row>
    <row r="59" spans="3:9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</row>
    <row r="60" spans="3:9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</row>
    <row r="61" spans="3:9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</row>
    <row r="62" spans="3:9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</row>
    <row r="63" spans="3:9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</row>
    <row r="64" spans="3:9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</row>
    <row r="65" spans="3:9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</row>
    <row r="66" spans="3:9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</row>
    <row r="67" spans="3:9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</row>
    <row r="68" spans="3:9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</row>
    <row r="69" spans="3:9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</row>
    <row r="70" spans="3:9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</row>
    <row r="71" spans="3:9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</row>
    <row r="72" spans="3:9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</row>
    <row r="73" spans="3:9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</row>
    <row r="74" spans="3:9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</row>
    <row r="75" spans="3:9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</row>
    <row r="76" spans="3:9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</row>
    <row r="77" spans="3:9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</row>
    <row r="78" spans="3:9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</row>
    <row r="79" spans="3:9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</row>
    <row r="80" spans="3:9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</row>
    <row r="81" spans="3:9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</row>
    <row r="82" spans="3:9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</row>
    <row r="83" spans="3:9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</row>
    <row r="84" spans="3:9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</row>
    <row r="85" spans="3:9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</row>
    <row r="86" spans="3:9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</row>
    <row r="87" spans="3:9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</row>
    <row r="88" spans="3:9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</row>
    <row r="89" spans="3:9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</row>
    <row r="90" spans="3:9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</row>
    <row r="91" spans="3:9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</row>
    <row r="92" spans="3:9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</row>
    <row r="93" spans="3:9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</row>
    <row r="94" spans="3:9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</row>
    <row r="95" spans="3:9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</row>
    <row r="96" spans="3:9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</row>
    <row r="97" spans="3:9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</row>
    <row r="98" spans="3:9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</row>
    <row r="99" spans="3:9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</row>
    <row r="100" spans="3:9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</row>
    <row r="101" spans="3:9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</row>
    <row r="102" spans="3:9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</row>
    <row r="103" spans="3:9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</row>
    <row r="104" spans="3:9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</row>
    <row r="105" spans="3:9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</row>
    <row r="106" spans="3:9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</row>
    <row r="107" spans="3:9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</row>
    <row r="108" spans="3:9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</row>
    <row r="109" spans="3:9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</row>
    <row r="110" spans="3:9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</row>
    <row r="111" spans="3:9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</row>
    <row r="112" spans="3:9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</row>
    <row r="113" spans="3:9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</row>
    <row r="114" spans="3:9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</row>
    <row r="115" spans="3:9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</row>
    <row r="116" spans="3:9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</row>
    <row r="117" spans="3:9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</row>
    <row r="118" spans="3:9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</row>
    <row r="119" spans="3:9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</row>
    <row r="120" spans="3:9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</row>
    <row r="121" spans="3:9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</row>
    <row r="122" spans="3:9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</row>
    <row r="123" spans="3:9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</row>
    <row r="124" spans="3:9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</row>
    <row r="125" spans="3:9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</row>
    <row r="126" spans="3:9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</row>
    <row r="127" spans="3:9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</row>
    <row r="128" spans="3:9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</row>
    <row r="129" spans="3:9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</row>
    <row r="130" spans="3:9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</row>
    <row r="131" spans="3:9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</row>
    <row r="132" spans="3:9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</row>
    <row r="133" spans="3:9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</row>
    <row r="134" spans="3:9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</row>
    <row r="135" spans="3:9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</row>
    <row r="136" spans="3:9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</row>
    <row r="137" spans="3:9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</row>
    <row r="138" spans="3:9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</row>
    <row r="139" spans="3:9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</row>
    <row r="140" spans="3:9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</row>
    <row r="141" spans="3:9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</row>
    <row r="142" spans="3:9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</row>
    <row r="143" spans="3:9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</row>
    <row r="144" spans="3:9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</row>
    <row r="145" spans="3:9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</row>
    <row r="146" spans="3:9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</row>
    <row r="147" spans="3:9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</row>
    <row r="148" spans="3:9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</row>
    <row r="149" spans="3:9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</row>
    <row r="150" spans="3:9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</row>
    <row r="151" spans="3:9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</row>
    <row r="152" spans="3:9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</row>
    <row r="153" spans="3:9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</row>
    <row r="154" spans="3:9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</row>
    <row r="155" spans="3:9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</row>
    <row r="156" spans="3:9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</row>
    <row r="157" spans="3:9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</row>
    <row r="158" spans="3:9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</row>
    <row r="159" spans="3:9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</row>
    <row r="160" spans="3:9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</row>
    <row r="161" spans="3:9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</row>
    <row r="162" spans="3:9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</row>
    <row r="163" spans="3:9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</row>
    <row r="164" spans="3:9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</row>
    <row r="165" spans="3:9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</row>
    <row r="166" spans="3:9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</row>
    <row r="167" spans="3:9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</row>
    <row r="168" spans="3:9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</row>
    <row r="169" spans="3:9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</row>
    <row r="170" spans="3:9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</row>
    <row r="171" spans="3:9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</row>
    <row r="172" spans="3:9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</row>
    <row r="173" spans="3:9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</row>
    <row r="174" spans="3:9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</row>
    <row r="175" spans="3:9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</row>
    <row r="176" spans="3:9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</row>
    <row r="177" spans="3:9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</row>
    <row r="178" spans="3:9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</row>
    <row r="179" spans="3:9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</row>
    <row r="180" spans="3:9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</row>
    <row r="181" spans="3:9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</row>
    <row r="182" spans="3:9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</row>
    <row r="183" spans="3:9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</row>
    <row r="184" spans="3:9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</row>
    <row r="185" spans="3:9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</row>
    <row r="186" spans="3:9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</row>
    <row r="187" spans="3:9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</row>
    <row r="188" spans="3:9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</row>
    <row r="189" spans="3:9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</row>
    <row r="190" spans="3:9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</row>
    <row r="191" spans="3:9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</row>
    <row r="192" spans="3:9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</row>
    <row r="193" spans="3:9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</row>
    <row r="194" spans="3:9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</row>
    <row r="195" spans="3:9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</row>
    <row r="196" spans="3:9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</row>
    <row r="197" spans="3:9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</row>
    <row r="198" spans="3:9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</row>
    <row r="199" spans="3:9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</row>
    <row r="200" spans="3:9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</row>
    <row r="201" spans="3:9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</row>
    <row r="202" spans="3:9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</row>
    <row r="203" spans="3:9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</row>
    <row r="204" spans="3:9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</row>
    <row r="205" spans="3:9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</row>
    <row r="206" spans="3:9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</row>
    <row r="207" spans="3:9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</row>
    <row r="208" spans="3:9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</row>
    <row r="209" spans="3:9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</row>
    <row r="210" spans="3:9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</row>
    <row r="211" spans="3:9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</row>
    <row r="212" spans="3:9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</row>
    <row r="213" spans="3:9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</row>
    <row r="214" spans="3:9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</row>
    <row r="215" spans="3:9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</row>
    <row r="216" spans="3:9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</row>
    <row r="217" spans="3:9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</row>
    <row r="218" spans="3:9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</row>
    <row r="219" spans="3:9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</row>
    <row r="220" spans="3:9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</row>
    <row r="221" spans="3:9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</row>
    <row r="222" spans="3:9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</row>
    <row r="223" spans="3:9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</row>
    <row r="224" spans="3:9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</row>
    <row r="225" spans="3:9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</row>
    <row r="226" spans="3:9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</row>
    <row r="227" spans="3:9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</row>
    <row r="228" spans="3:9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</row>
    <row r="229" spans="3:9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</row>
    <row r="230" spans="3:9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</row>
    <row r="231" spans="3:9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</row>
    <row r="232" spans="3:9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</row>
    <row r="233" spans="3:9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</row>
    <row r="234" spans="3:9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</row>
    <row r="235" spans="3:9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</row>
    <row r="236" spans="3:9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</row>
    <row r="237" spans="3:9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</row>
    <row r="238" spans="3:9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</row>
    <row r="239" spans="3:9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</row>
    <row r="240" spans="3:9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</row>
    <row r="241" spans="3:9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</row>
    <row r="242" spans="3:9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</row>
    <row r="243" spans="3:9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</row>
    <row r="244" spans="3:9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</row>
    <row r="245" spans="3:9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</row>
    <row r="246" spans="3:9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</row>
    <row r="247" spans="3:9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</row>
    <row r="248" spans="3:9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</row>
    <row r="249" spans="3:9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</row>
    <row r="250" spans="3:9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</row>
    <row r="251" spans="3:9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</row>
    <row r="252" spans="3:9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</row>
    <row r="253" spans="3:9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</row>
    <row r="254" spans="3:9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</row>
    <row r="255" spans="3:9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</row>
    <row r="256" spans="3:9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</row>
    <row r="257" spans="3:9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</row>
    <row r="258" spans="3:9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</row>
    <row r="259" spans="3:9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</row>
    <row r="260" spans="3:9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</row>
    <row r="261" spans="3:9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</row>
    <row r="262" spans="3:9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</row>
    <row r="263" spans="3:9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</row>
    <row r="264" spans="3:9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</row>
    <row r="265" spans="3:9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</row>
    <row r="266" spans="3:9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</row>
    <row r="267" spans="3:9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</row>
    <row r="268" spans="3:9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</row>
    <row r="269" spans="3:9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</row>
    <row r="270" spans="3:9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</row>
    <row r="271" spans="3:9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</row>
    <row r="272" spans="3:9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</row>
    <row r="273" spans="3:9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</row>
    <row r="274" spans="3:9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</row>
    <row r="275" spans="3:9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</row>
    <row r="276" spans="3:9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</row>
    <row r="277" spans="3:9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</row>
    <row r="278" spans="3:9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</row>
    <row r="279" spans="3:9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</row>
    <row r="280" spans="3:9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</row>
    <row r="281" spans="3:9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</row>
    <row r="282" spans="3:9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</row>
    <row r="283" spans="3:9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</row>
    <row r="284" spans="3:9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</row>
    <row r="285" spans="3:9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</row>
    <row r="286" spans="3:9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</row>
    <row r="287" spans="3:9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</row>
    <row r="288" spans="3:9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</row>
    <row r="289" spans="3:9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</row>
    <row r="290" spans="3:9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</row>
    <row r="291" spans="3:9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</row>
    <row r="292" spans="3:9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</row>
    <row r="293" spans="3:9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</row>
    <row r="294" spans="3:9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</row>
    <row r="295" spans="3:9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</row>
    <row r="296" spans="3:9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</row>
    <row r="297" spans="3:9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</row>
    <row r="298" spans="3:9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</row>
    <row r="299" spans="3:9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</row>
    <row r="300" spans="3:9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</row>
    <row r="301" spans="3:9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</row>
    <row r="302" spans="3:9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</row>
    <row r="303" spans="3:9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</row>
    <row r="304" spans="3:9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</row>
    <row r="305" spans="3:9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</row>
    <row r="306" spans="3:9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</row>
    <row r="307" spans="3:9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</row>
    <row r="308" spans="3:9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</row>
    <row r="309" spans="3:9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</row>
    <row r="310" spans="3:9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</row>
    <row r="311" spans="3:9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</row>
    <row r="312" spans="3:9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</row>
    <row r="313" spans="3:9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</row>
    <row r="314" spans="3:9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</row>
    <row r="315" spans="3:9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</row>
    <row r="316" spans="3:9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</row>
    <row r="317" spans="3:9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</row>
    <row r="318" spans="3:9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</row>
    <row r="319" spans="3:9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</row>
    <row r="320" spans="3:9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</row>
    <row r="321" spans="3:9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</row>
    <row r="322" spans="3:9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</row>
    <row r="323" spans="3:9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</row>
    <row r="324" spans="3:9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</row>
    <row r="325" spans="3:9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</row>
    <row r="326" spans="3:9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</row>
    <row r="327" spans="3:9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</row>
    <row r="328" spans="3:9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</row>
    <row r="329" spans="3:9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</row>
    <row r="330" spans="3:9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</row>
    <row r="331" spans="3:9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</row>
    <row r="332" spans="3:9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</row>
    <row r="333" spans="3:9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</row>
    <row r="334" spans="3:9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</row>
    <row r="335" spans="3:9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</row>
    <row r="336" spans="3:9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</row>
    <row r="337" spans="3:9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</row>
    <row r="338" spans="3:9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</row>
    <row r="339" spans="3:9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</row>
    <row r="340" spans="3:9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</row>
    <row r="341" spans="3:9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</row>
    <row r="342" spans="3:9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</row>
    <row r="343" spans="3:9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</row>
    <row r="344" spans="3:9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</row>
    <row r="345" spans="3:9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</row>
    <row r="346" spans="3:9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</row>
    <row r="347" spans="3:9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</row>
    <row r="348" spans="3:9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</row>
  </sheetData>
  <hyperlinks>
    <hyperlink ref="A1" location="Main!A1" display="Main" xr:uid="{5E624731-B5A6-4622-848C-1474BB4656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2025-02-05T13:13:12Z</dcterms:created>
  <dcterms:modified xsi:type="dcterms:W3CDTF">2025-09-02T17:37:20Z</dcterms:modified>
</cp:coreProperties>
</file>