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48E84A7-C8B8-475D-AE71-F0FBFB925E40}" xr6:coauthVersionLast="47" xr6:coauthVersionMax="47" xr10:uidLastSave="{00000000-0000-0000-0000-000000000000}"/>
  <bookViews>
    <workbookView xWindow="225" yWindow="1950" windowWidth="38175" windowHeight="15240" xr2:uid="{687E883E-D8F9-46A8-A179-2B33B0EFA8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2" l="1"/>
  <c r="P32" i="2"/>
  <c r="O32" i="2"/>
  <c r="R32" i="2"/>
  <c r="R35" i="2"/>
  <c r="Q35" i="2"/>
  <c r="P35" i="2"/>
  <c r="O35" i="2"/>
  <c r="N35" i="2"/>
  <c r="M35" i="2"/>
  <c r="L35" i="2"/>
  <c r="R34" i="2"/>
  <c r="Q34" i="2"/>
  <c r="P34" i="2"/>
  <c r="O34" i="2"/>
  <c r="N34" i="2"/>
  <c r="M34" i="2"/>
  <c r="L34" i="2"/>
  <c r="R33" i="2"/>
  <c r="Q33" i="2"/>
  <c r="P33" i="2"/>
  <c r="O33" i="2"/>
  <c r="N33" i="2"/>
  <c r="M33" i="2"/>
  <c r="L33" i="2"/>
  <c r="J35" i="2"/>
  <c r="I35" i="2"/>
  <c r="H35" i="2"/>
  <c r="J34" i="2"/>
  <c r="I34" i="2"/>
  <c r="H34" i="2"/>
  <c r="J33" i="2"/>
  <c r="I33" i="2"/>
  <c r="H33" i="2"/>
  <c r="F35" i="2"/>
  <c r="E35" i="2"/>
  <c r="D35" i="2"/>
  <c r="C35" i="2"/>
  <c r="F34" i="2"/>
  <c r="E34" i="2"/>
  <c r="D34" i="2"/>
  <c r="C34" i="2"/>
  <c r="F33" i="2"/>
  <c r="E33" i="2"/>
  <c r="D33" i="2"/>
  <c r="C33" i="2"/>
  <c r="G35" i="2"/>
  <c r="G34" i="2"/>
  <c r="G33" i="2"/>
  <c r="G32" i="2"/>
  <c r="L6" i="1"/>
  <c r="J14" i="2"/>
  <c r="J19" i="2" s="1"/>
  <c r="J22" i="2" s="1"/>
  <c r="J25" i="2" s="1"/>
  <c r="J27" i="2" s="1"/>
  <c r="J29" i="2" s="1"/>
  <c r="I14" i="2"/>
  <c r="I19" i="2" s="1"/>
  <c r="I22" i="2" s="1"/>
  <c r="I25" i="2" s="1"/>
  <c r="I27" i="2" s="1"/>
  <c r="I29" i="2" s="1"/>
  <c r="H14" i="2"/>
  <c r="H19" i="2" s="1"/>
  <c r="H22" i="2" s="1"/>
  <c r="H25" i="2" s="1"/>
  <c r="H27" i="2" s="1"/>
  <c r="H29" i="2" s="1"/>
  <c r="G14" i="2"/>
  <c r="G19" i="2" s="1"/>
  <c r="G22" i="2" s="1"/>
  <c r="G25" i="2" s="1"/>
  <c r="G27" i="2" s="1"/>
  <c r="G29" i="2" s="1"/>
  <c r="F14" i="2"/>
  <c r="F19" i="2" s="1"/>
  <c r="F22" i="2" s="1"/>
  <c r="F25" i="2" s="1"/>
  <c r="F27" i="2" s="1"/>
  <c r="F29" i="2" s="1"/>
  <c r="E14" i="2"/>
  <c r="E19" i="2" s="1"/>
  <c r="E22" i="2" s="1"/>
  <c r="E25" i="2" s="1"/>
  <c r="E27" i="2" s="1"/>
  <c r="E29" i="2" s="1"/>
  <c r="D14" i="2"/>
  <c r="D19" i="2" s="1"/>
  <c r="D22" i="2" s="1"/>
  <c r="D25" i="2" s="1"/>
  <c r="D27" i="2" s="1"/>
  <c r="D29" i="2" s="1"/>
  <c r="C14" i="2"/>
  <c r="C19" i="2" s="1"/>
  <c r="C22" i="2" s="1"/>
  <c r="C25" i="2" s="1"/>
  <c r="C27" i="2" s="1"/>
  <c r="C29" i="2" s="1"/>
  <c r="R63" i="2"/>
  <c r="Q63" i="2"/>
  <c r="P63" i="2"/>
  <c r="Q56" i="2"/>
  <c r="P56" i="2"/>
  <c r="O56" i="2"/>
  <c r="N56" i="2"/>
  <c r="Q51" i="2"/>
  <c r="P51" i="2"/>
  <c r="O51" i="2"/>
  <c r="N51" i="2"/>
  <c r="M51" i="2"/>
  <c r="R56" i="2"/>
  <c r="R51" i="2"/>
  <c r="Q42" i="2"/>
  <c r="P42" i="2"/>
  <c r="O42" i="2"/>
  <c r="N42" i="2"/>
  <c r="M42" i="2"/>
  <c r="Q47" i="2"/>
  <c r="P47" i="2"/>
  <c r="O47" i="2"/>
  <c r="N47" i="2"/>
  <c r="M47" i="2"/>
  <c r="L48" i="2"/>
  <c r="R47" i="2"/>
  <c r="R42" i="2"/>
  <c r="N29" i="2"/>
  <c r="M29" i="2"/>
  <c r="O14" i="2"/>
  <c r="O19" i="2" s="1"/>
  <c r="O22" i="2" s="1"/>
  <c r="O25" i="2" s="1"/>
  <c r="O27" i="2" s="1"/>
  <c r="O29" i="2" s="1"/>
  <c r="N14" i="2"/>
  <c r="M14" i="2"/>
  <c r="L14" i="2"/>
  <c r="Q12" i="2"/>
  <c r="Q14" i="2" s="1"/>
  <c r="Q19" i="2" s="1"/>
  <c r="Q22" i="2" s="1"/>
  <c r="Q25" i="2" s="1"/>
  <c r="Q27" i="2" s="1"/>
  <c r="Q29" i="2" s="1"/>
  <c r="P12" i="2"/>
  <c r="P14" i="2" s="1"/>
  <c r="P19" i="2" s="1"/>
  <c r="P22" i="2" s="1"/>
  <c r="P25" i="2" s="1"/>
  <c r="P27" i="2" s="1"/>
  <c r="P29" i="2" s="1"/>
  <c r="R12" i="2"/>
  <c r="R14" i="2" s="1"/>
  <c r="R19" i="2" s="1"/>
  <c r="R22" i="2" s="1"/>
  <c r="R25" i="2" s="1"/>
  <c r="R27" i="2" s="1"/>
  <c r="R29" i="2" s="1"/>
  <c r="L4" i="1"/>
  <c r="L7" i="1" l="1"/>
  <c r="P57" i="2"/>
  <c r="P59" i="2" s="1"/>
  <c r="N57" i="2"/>
  <c r="N59" i="2" s="1"/>
  <c r="O57" i="2"/>
  <c r="O59" i="2" s="1"/>
  <c r="N48" i="2"/>
  <c r="Q57" i="2"/>
  <c r="Q59" i="2" s="1"/>
  <c r="P48" i="2"/>
  <c r="R57" i="2"/>
  <c r="R59" i="2" s="1"/>
  <c r="R48" i="2"/>
  <c r="O48" i="2"/>
  <c r="M48" i="2"/>
  <c r="Q48" i="2"/>
</calcChain>
</file>

<file path=xl/sharedStrings.xml><?xml version="1.0" encoding="utf-8"?>
<sst xmlns="http://schemas.openxmlformats.org/spreadsheetml/2006/main" count="91" uniqueCount="83">
  <si>
    <t xml:space="preserve">Union Pacific Corporation 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</si>
  <si>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</si>
  <si>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</si>
  <si>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</si>
  <si>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</si>
  <si>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</si>
  <si>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</si>
  <si>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</si>
  <si>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</si>
  <si>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</si>
  <si>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FY18</t>
  </si>
  <si>
    <t>FY19</t>
  </si>
  <si>
    <t>FY20</t>
  </si>
  <si>
    <t>FY21</t>
  </si>
  <si>
    <t>FY22</t>
  </si>
  <si>
    <t>FY23</t>
  </si>
  <si>
    <t>FY24</t>
  </si>
  <si>
    <t>connects 23 states in the western 2/3 of the US by rail</t>
  </si>
  <si>
    <t>Connects with Canada and Mexico rail system</t>
  </si>
  <si>
    <t>incorp.</t>
  </si>
  <si>
    <t>founded</t>
  </si>
  <si>
    <t>Segments</t>
  </si>
  <si>
    <t xml:space="preserve">Premiun </t>
  </si>
  <si>
    <t>Bulk</t>
  </si>
  <si>
    <t>Industrial</t>
  </si>
  <si>
    <t>Route in Miles</t>
  </si>
  <si>
    <t>Total Miles</t>
  </si>
  <si>
    <t>Total Locomotices</t>
  </si>
  <si>
    <t>Containers</t>
  </si>
  <si>
    <t>Bulk Revenue</t>
  </si>
  <si>
    <t>Insustrial Revenue</t>
  </si>
  <si>
    <t>Premium Revenue</t>
  </si>
  <si>
    <t>Revenue</t>
  </si>
  <si>
    <t>Freight Revenue</t>
  </si>
  <si>
    <t>Other Revenues</t>
  </si>
  <si>
    <t>Services &amp; Material</t>
  </si>
  <si>
    <t>Compensations &amp; Benefit</t>
  </si>
  <si>
    <t>Fuel</t>
  </si>
  <si>
    <t>Depreciation</t>
  </si>
  <si>
    <t>Gross Profit</t>
  </si>
  <si>
    <t>Equipment &amp; rents</t>
  </si>
  <si>
    <t>Other</t>
  </si>
  <si>
    <t>Operating Profit</t>
  </si>
  <si>
    <t>Other Income</t>
  </si>
  <si>
    <t>Interest Expense</t>
  </si>
  <si>
    <t>Pretax Income</t>
  </si>
  <si>
    <t>Tax Expense</t>
  </si>
  <si>
    <t>Net Income</t>
  </si>
  <si>
    <t>EPS</t>
  </si>
  <si>
    <t>Cash &amp; Cash Equivalents</t>
  </si>
  <si>
    <t>Short-term investments</t>
  </si>
  <si>
    <t>Accounts Receivable</t>
  </si>
  <si>
    <t>Materials &amp; supplies</t>
  </si>
  <si>
    <t>Current Assets</t>
  </si>
  <si>
    <t>Investments</t>
  </si>
  <si>
    <t>PP&amp;E</t>
  </si>
  <si>
    <t>Lease</t>
  </si>
  <si>
    <t>Non-Current Assets</t>
  </si>
  <si>
    <t>Total Assets</t>
  </si>
  <si>
    <t>Accounts Payables</t>
  </si>
  <si>
    <t>Short-term debt</t>
  </si>
  <si>
    <t>Current Liabilties</t>
  </si>
  <si>
    <t>Operating Leaes Liabilties</t>
  </si>
  <si>
    <t>Deferred Income Tax</t>
  </si>
  <si>
    <t>Non-Current Liabilties</t>
  </si>
  <si>
    <t>Total Liabilities</t>
  </si>
  <si>
    <t>Equity</t>
  </si>
  <si>
    <t>Liabilities &amp; Equity</t>
  </si>
  <si>
    <t>CFFO</t>
  </si>
  <si>
    <t>FCF</t>
  </si>
  <si>
    <t>CapEx</t>
  </si>
  <si>
    <t>Q125</t>
  </si>
  <si>
    <t>Q124</t>
  </si>
  <si>
    <t>Q224</t>
  </si>
  <si>
    <t>Q324</t>
  </si>
  <si>
    <t>Q225</t>
  </si>
  <si>
    <t>Q325</t>
  </si>
  <si>
    <t>Q425</t>
  </si>
  <si>
    <t>GTMs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</si>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</sst>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5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65" fontId="1" fillId="0" borderId="0" xfId="0" applyNumberFormat="1" applyFont="1"/>
    <xf numFmtId="9" fontId="4" fillId="0" borderId="0" xfId="2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233363</xdr:colOff>
      <xdr:row>9</xdr:row>
      <xdr:rowOff>176214</xdr:rowOff>
    </xdr:from>
    <xdr:to>
      <xdr:col>5</xdr:col>
      <xdr:colOff>109538</xdr:colOff>
      <xdr:row>23</xdr:row>
      <xdr:rowOff>54962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7630F2-1CB9-DABE-B43E-3E294A90F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3" y="1890714"/>
          <a:ext cx="2638425" cy="2164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6707-0E48-4552-8AAA-0F3D3C68AEDC}">
  <dimension ref="A1:M10"/>
  <sheetViews>
    <sheetView tabSelected="1" zoomScale="200" zoomScaleNormal="200" workbookViewId="0">
      <selection activeCell="B5" sqref="B4:B5"/>
    </sheetView>
  </sheetViews>
  <sheetFormatPr defaultRowHeight="12.75" x14ac:dyDescent="0.2"/>
  <cols>
    <col min="1" max="1" width="4.85546875" style="2" customWidth="1"/>
    <col min="2" max="16384" width="9.140625" style="2"/>
  </cols>
  <sheetData>
    <row r="1" spans="1:13" x14ac:dyDescent="0.2">
      <c r="A1" s="5" t="s">
        <v>0</v>
      </c>
    </row>
    <row r="2" spans="1:13" x14ac:dyDescent="0.2">
      <c r="A2" s="2" t="s">
        <v>1</v>
      </c>
      <c r="K2" s="2" t="s">
        <v>2</v>
      </c>
      <c r="L2" s="2">
        <v>225.5</v>
      </c>
    </row>
    <row r="3" spans="1:13" x14ac:dyDescent="0.2">
      <c r="K3" s="2" t="s">
        <v>3</v>
      </c>
      <c r="L3" s="4">
        <v>597.47560999999996</v>
      </c>
      <c r="M3" s="3" t="s">
        <v>71</v>
      </c>
    </row>
    <row r="4" spans="1:13" x14ac:dyDescent="0.2">
      <c r="B4" s="2" t="s">
        <v>21</v>
      </c>
      <c r="K4" s="2" t="s">
        <v>4</v>
      </c>
      <c r="L4" s="4">
        <f>+L2*L3</f>
        <v>134730.75005499998</v>
      </c>
    </row>
    <row r="5" spans="1:13" x14ac:dyDescent="0.2">
      <c r="B5" s="2" t="s">
        <v>22</v>
      </c>
      <c r="K5" s="2" t="s">
        <v>5</v>
      </c>
      <c r="L5" s="4">
        <v>1411</v>
      </c>
      <c r="M5" s="3" t="s">
        <v>71</v>
      </c>
    </row>
    <row r="6" spans="1:13" x14ac:dyDescent="0.2">
      <c r="B6" s="2" t="s">
        <v>23</v>
      </c>
      <c r="K6" s="2" t="s">
        <v>6</v>
      </c>
      <c r="L6" s="4">
        <f>2227+30615</f>
        <v>32842</v>
      </c>
      <c r="M6" s="3" t="s">
        <v>71</v>
      </c>
    </row>
    <row r="7" spans="1:13" x14ac:dyDescent="0.2">
      <c r="B7" s="2" t="s">
        <v>24</v>
      </c>
      <c r="K7" s="2" t="s">
        <v>7</v>
      </c>
      <c r="L7" s="4">
        <f>+L4-L5+L6</f>
        <v>166161.75005499998</v>
      </c>
    </row>
    <row r="9" spans="1:13" x14ac:dyDescent="0.2">
      <c r="B9" s="2" t="s">
        <v>17</v>
      </c>
      <c r="K9" s="2" t="s">
        <v>19</v>
      </c>
      <c r="L9" s="2">
        <v>1969</v>
      </c>
    </row>
    <row r="10" spans="1:13" x14ac:dyDescent="0.2">
      <c r="B10" s="2" t="s">
        <v>18</v>
      </c>
      <c r="K10" s="2" t="s">
        <v>20</v>
      </c>
      <c r="L10" s="2">
        <v>1862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88B1-BC2C-49A5-87B1-14861A82512D}">
  <dimension ref="A1:AQ633"/>
  <sheetViews>
    <sheetView zoomScale="200" zoomScaleNormal="200" workbookViewId="0">
      <pane xSplit="2" ySplit="2" topLeftCell="N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32.28515625" style="2" customWidth="1"/>
    <col min="3" max="16384" width="9.140625" style="2"/>
  </cols>
  <sheetData>
    <row r="1" spans="1:43" x14ac:dyDescent="0.2">
      <c r="A1" s="1" t="s">
        <v>9</v>
      </c>
    </row>
    <row r="2" spans="1:43" x14ac:dyDescent="0.2">
      <c r="C2" s="3" t="s">
        <v>72</v>
      </c>
      <c r="D2" s="3" t="s">
        <v>73</v>
      </c>
      <c r="E2" s="3" t="s">
        <v>74</v>
      </c>
      <c r="F2" s="3" t="s">
        <v>8</v>
      </c>
      <c r="G2" s="3" t="s">
        <v>71</v>
      </c>
      <c r="H2" s="3" t="s">
        <v>75</v>
      </c>
      <c r="I2" s="3" t="s">
        <v>76</v>
      </c>
      <c r="J2" s="3" t="s">
        <v>77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</row>
    <row r="3" spans="1:43" x14ac:dyDescent="0.2">
      <c r="B3" s="2" t="s">
        <v>78</v>
      </c>
      <c r="C3" s="3">
        <v>206</v>
      </c>
      <c r="D3" s="3"/>
      <c r="E3" s="3"/>
      <c r="F3" s="3"/>
      <c r="G3" s="3">
        <v>212.8</v>
      </c>
      <c r="H3" s="3"/>
      <c r="I3" s="3"/>
      <c r="J3" s="3"/>
      <c r="L3" s="3"/>
      <c r="M3" s="3"/>
      <c r="N3" s="3"/>
      <c r="O3" s="3"/>
      <c r="P3" s="3"/>
      <c r="Q3" s="3"/>
      <c r="R3" s="3"/>
    </row>
    <row r="4" spans="1:43" x14ac:dyDescent="0.2">
      <c r="B4" s="2" t="s">
        <v>25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>
        <v>32693</v>
      </c>
      <c r="R4" s="4">
        <v>32880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x14ac:dyDescent="0.2">
      <c r="B5" s="2" t="s">
        <v>26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52128</v>
      </c>
      <c r="R5" s="4">
        <v>52372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x14ac:dyDescent="0.2">
      <c r="B6" s="2" t="s">
        <v>27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6106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x14ac:dyDescent="0.2">
      <c r="B7" s="2" t="s">
        <v>28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46663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x14ac:dyDescent="0.2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x14ac:dyDescent="0.2">
      <c r="B9" s="2" t="s">
        <v>29</v>
      </c>
      <c r="C9" s="4">
        <v>1817</v>
      </c>
      <c r="D9" s="4"/>
      <c r="E9" s="4"/>
      <c r="F9" s="4"/>
      <c r="G9" s="4">
        <v>1836</v>
      </c>
      <c r="H9" s="4"/>
      <c r="I9" s="4"/>
      <c r="J9" s="4"/>
      <c r="K9" s="4"/>
      <c r="L9" s="4"/>
      <c r="M9" s="4"/>
      <c r="N9" s="4"/>
      <c r="O9" s="4"/>
      <c r="P9" s="4">
        <v>7537</v>
      </c>
      <c r="Q9" s="4">
        <v>7358</v>
      </c>
      <c r="R9" s="4">
        <v>7207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x14ac:dyDescent="0.2">
      <c r="B10" s="2" t="s">
        <v>30</v>
      </c>
      <c r="C10" s="4">
        <v>2104</v>
      </c>
      <c r="D10" s="4"/>
      <c r="E10" s="4"/>
      <c r="F10" s="4"/>
      <c r="G10" s="4">
        <v>2082</v>
      </c>
      <c r="H10" s="4"/>
      <c r="I10" s="4"/>
      <c r="J10" s="4"/>
      <c r="K10" s="4"/>
      <c r="L10" s="4"/>
      <c r="M10" s="4"/>
      <c r="N10" s="4"/>
      <c r="O10" s="4"/>
      <c r="P10" s="4">
        <v>8205</v>
      </c>
      <c r="Q10" s="4">
        <v>8238</v>
      </c>
      <c r="R10" s="4">
        <v>8440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x14ac:dyDescent="0.2">
      <c r="B11" s="2" t="s">
        <v>31</v>
      </c>
      <c r="C11" s="4">
        <v>1695</v>
      </c>
      <c r="D11" s="4"/>
      <c r="E11" s="4"/>
      <c r="F11" s="4"/>
      <c r="G11" s="4">
        <v>1773</v>
      </c>
      <c r="H11" s="4"/>
      <c r="I11" s="4"/>
      <c r="J11" s="4"/>
      <c r="K11" s="4"/>
      <c r="L11" s="4"/>
      <c r="M11" s="4"/>
      <c r="N11" s="4"/>
      <c r="O11" s="4"/>
      <c r="P11" s="4">
        <v>7417</v>
      </c>
      <c r="Q11" s="4">
        <v>6975</v>
      </c>
      <c r="R11" s="4">
        <v>7164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 x14ac:dyDescent="0.2">
      <c r="B12" s="2" t="s">
        <v>33</v>
      </c>
      <c r="C12" s="4">
        <v>5616</v>
      </c>
      <c r="D12" s="4"/>
      <c r="E12" s="4"/>
      <c r="F12" s="4"/>
      <c r="G12" s="4">
        <v>5691</v>
      </c>
      <c r="H12" s="4"/>
      <c r="I12" s="4"/>
      <c r="J12" s="4"/>
      <c r="K12" s="4"/>
      <c r="L12" s="4"/>
      <c r="M12" s="4"/>
      <c r="N12" s="4"/>
      <c r="O12" s="4"/>
      <c r="P12" s="4">
        <f t="shared" ref="P12:Q12" si="0">+SUM(P9:P11)</f>
        <v>23159</v>
      </c>
      <c r="Q12" s="4">
        <f t="shared" si="0"/>
        <v>22571</v>
      </c>
      <c r="R12" s="4">
        <f>+SUM(R9:R11)</f>
        <v>22811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x14ac:dyDescent="0.2">
      <c r="B13" s="2" t="s">
        <v>34</v>
      </c>
      <c r="C13" s="4">
        <v>415</v>
      </c>
      <c r="D13" s="4"/>
      <c r="E13" s="4"/>
      <c r="F13" s="4"/>
      <c r="G13" s="4">
        <v>336</v>
      </c>
      <c r="H13" s="4"/>
      <c r="I13" s="4"/>
      <c r="J13" s="4"/>
      <c r="K13" s="4"/>
      <c r="L13" s="4"/>
      <c r="M13" s="4"/>
      <c r="N13" s="4"/>
      <c r="O13" s="4"/>
      <c r="P13" s="4">
        <v>1716</v>
      </c>
      <c r="Q13" s="4">
        <v>1548</v>
      </c>
      <c r="R13" s="4">
        <v>1439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x14ac:dyDescent="0.2">
      <c r="B14" s="5" t="s">
        <v>32</v>
      </c>
      <c r="C14" s="6">
        <f t="shared" ref="C14:J14" si="1">+C12+C13</f>
        <v>6031</v>
      </c>
      <c r="D14" s="6">
        <f t="shared" si="1"/>
        <v>0</v>
      </c>
      <c r="E14" s="6">
        <f t="shared" si="1"/>
        <v>0</v>
      </c>
      <c r="F14" s="6">
        <f t="shared" si="1"/>
        <v>0</v>
      </c>
      <c r="G14" s="6">
        <f t="shared" si="1"/>
        <v>6027</v>
      </c>
      <c r="H14" s="6">
        <f t="shared" si="1"/>
        <v>0</v>
      </c>
      <c r="I14" s="6">
        <f t="shared" si="1"/>
        <v>0</v>
      </c>
      <c r="J14" s="6">
        <f t="shared" si="1"/>
        <v>0</v>
      </c>
      <c r="K14" s="4"/>
      <c r="L14" s="6">
        <f t="shared" ref="L14:Q14" si="2">+L12+L13</f>
        <v>0</v>
      </c>
      <c r="M14" s="6">
        <f t="shared" si="2"/>
        <v>0</v>
      </c>
      <c r="N14" s="6">
        <f t="shared" si="2"/>
        <v>0</v>
      </c>
      <c r="O14" s="6">
        <f t="shared" si="2"/>
        <v>0</v>
      </c>
      <c r="P14" s="6">
        <f t="shared" si="2"/>
        <v>24875</v>
      </c>
      <c r="Q14" s="6">
        <f t="shared" si="2"/>
        <v>24119</v>
      </c>
      <c r="R14" s="6">
        <f>+R12+R13</f>
        <v>24250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2">
      <c r="B15" s="2" t="s">
        <v>36</v>
      </c>
      <c r="C15" s="4">
        <v>1223</v>
      </c>
      <c r="D15" s="4"/>
      <c r="E15" s="4"/>
      <c r="F15" s="4"/>
      <c r="G15" s="4">
        <v>1212</v>
      </c>
      <c r="H15" s="4"/>
      <c r="I15" s="4"/>
      <c r="J15" s="4"/>
      <c r="K15" s="4"/>
      <c r="L15" s="4"/>
      <c r="M15" s="4"/>
      <c r="N15" s="4"/>
      <c r="O15" s="4"/>
      <c r="P15" s="4">
        <v>4645</v>
      </c>
      <c r="Q15" s="4">
        <v>4818</v>
      </c>
      <c r="R15" s="4">
        <v>4899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x14ac:dyDescent="0.2">
      <c r="B16" s="2" t="s">
        <v>35</v>
      </c>
      <c r="C16" s="4">
        <v>613</v>
      </c>
      <c r="D16" s="4"/>
      <c r="E16" s="4"/>
      <c r="F16" s="4"/>
      <c r="G16" s="4">
        <v>631</v>
      </c>
      <c r="H16" s="4"/>
      <c r="I16" s="4"/>
      <c r="J16" s="4"/>
      <c r="K16" s="4"/>
      <c r="L16" s="4"/>
      <c r="M16" s="4"/>
      <c r="N16" s="4"/>
      <c r="O16" s="4"/>
      <c r="P16" s="4">
        <v>2442</v>
      </c>
      <c r="Q16" s="4">
        <v>2616</v>
      </c>
      <c r="R16" s="4">
        <v>2520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x14ac:dyDescent="0.2">
      <c r="B17" s="2" t="s">
        <v>37</v>
      </c>
      <c r="C17" s="4">
        <v>658</v>
      </c>
      <c r="D17" s="4"/>
      <c r="E17" s="4"/>
      <c r="F17" s="4"/>
      <c r="G17" s="4">
        <v>603</v>
      </c>
      <c r="H17" s="4"/>
      <c r="I17" s="4"/>
      <c r="J17" s="4"/>
      <c r="K17" s="4"/>
      <c r="L17" s="4"/>
      <c r="M17" s="4"/>
      <c r="N17" s="4"/>
      <c r="O17" s="4"/>
      <c r="P17" s="4">
        <v>3439</v>
      </c>
      <c r="Q17" s="4">
        <v>2891</v>
      </c>
      <c r="R17" s="4">
        <v>2474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x14ac:dyDescent="0.2">
      <c r="B18" s="2" t="s">
        <v>38</v>
      </c>
      <c r="C18" s="4">
        <v>594</v>
      </c>
      <c r="D18" s="4"/>
      <c r="E18" s="4"/>
      <c r="F18" s="4"/>
      <c r="G18" s="4">
        <v>610</v>
      </c>
      <c r="H18" s="4"/>
      <c r="I18" s="4"/>
      <c r="J18" s="4"/>
      <c r="K18" s="4"/>
      <c r="L18" s="4"/>
      <c r="M18" s="4"/>
      <c r="N18" s="4"/>
      <c r="O18" s="4"/>
      <c r="P18" s="4">
        <v>2246</v>
      </c>
      <c r="Q18" s="4">
        <v>2318</v>
      </c>
      <c r="R18" s="4">
        <v>2398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x14ac:dyDescent="0.2">
      <c r="B19" s="2" t="s">
        <v>39</v>
      </c>
      <c r="C19" s="4">
        <f t="shared" ref="C19:J19" si="3">+C14-SUM(C15:C18)</f>
        <v>2943</v>
      </c>
      <c r="D19" s="4">
        <f t="shared" si="3"/>
        <v>0</v>
      </c>
      <c r="E19" s="4">
        <f t="shared" si="3"/>
        <v>0</v>
      </c>
      <c r="F19" s="4">
        <f t="shared" si="3"/>
        <v>0</v>
      </c>
      <c r="G19" s="4">
        <f t="shared" si="3"/>
        <v>2971</v>
      </c>
      <c r="H19" s="4">
        <f t="shared" si="3"/>
        <v>0</v>
      </c>
      <c r="I19" s="4">
        <f t="shared" si="3"/>
        <v>0</v>
      </c>
      <c r="J19" s="4">
        <f t="shared" si="3"/>
        <v>0</v>
      </c>
      <c r="K19" s="4"/>
      <c r="L19" s="4"/>
      <c r="M19" s="4"/>
      <c r="N19" s="4"/>
      <c r="O19" s="4">
        <f t="shared" ref="O19:Q19" si="4">+O14-SUM(O15:O18)</f>
        <v>0</v>
      </c>
      <c r="P19" s="4">
        <f t="shared" si="4"/>
        <v>12103</v>
      </c>
      <c r="Q19" s="4">
        <f t="shared" si="4"/>
        <v>11476</v>
      </c>
      <c r="R19" s="4">
        <f>+R14-SUM(R15:R18)</f>
        <v>11959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2">
      <c r="B20" s="2" t="s">
        <v>40</v>
      </c>
      <c r="C20" s="4">
        <v>216</v>
      </c>
      <c r="D20" s="4"/>
      <c r="E20" s="4"/>
      <c r="F20" s="4"/>
      <c r="G20" s="4">
        <v>241</v>
      </c>
      <c r="H20" s="4"/>
      <c r="I20" s="4"/>
      <c r="J20" s="4"/>
      <c r="K20" s="4"/>
      <c r="L20" s="4"/>
      <c r="M20" s="4"/>
      <c r="N20" s="4"/>
      <c r="O20" s="4"/>
      <c r="P20" s="4">
        <v>898</v>
      </c>
      <c r="Q20" s="4">
        <v>947</v>
      </c>
      <c r="R20" s="4">
        <v>920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x14ac:dyDescent="0.2">
      <c r="B21" s="2" t="s">
        <v>41</v>
      </c>
      <c r="C21" s="4">
        <v>355</v>
      </c>
      <c r="D21" s="4"/>
      <c r="E21" s="4"/>
      <c r="F21" s="4"/>
      <c r="G21" s="4">
        <v>359</v>
      </c>
      <c r="H21" s="4"/>
      <c r="I21" s="4"/>
      <c r="J21" s="4"/>
      <c r="K21" s="4"/>
      <c r="L21" s="4"/>
      <c r="M21" s="4"/>
      <c r="N21" s="4"/>
      <c r="O21" s="4"/>
      <c r="P21" s="4">
        <v>1288</v>
      </c>
      <c r="Q21" s="4">
        <v>1447</v>
      </c>
      <c r="R21" s="4">
        <v>1326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x14ac:dyDescent="0.2">
      <c r="B22" s="2" t="s">
        <v>42</v>
      </c>
      <c r="C22" s="4">
        <f t="shared" ref="C22:J22" si="5">+C19-SUM(C20:C21)</f>
        <v>2372</v>
      </c>
      <c r="D22" s="4">
        <f t="shared" si="5"/>
        <v>0</v>
      </c>
      <c r="E22" s="4">
        <f t="shared" si="5"/>
        <v>0</v>
      </c>
      <c r="F22" s="4">
        <f t="shared" si="5"/>
        <v>0</v>
      </c>
      <c r="G22" s="4">
        <f t="shared" si="5"/>
        <v>2371</v>
      </c>
      <c r="H22" s="4">
        <f t="shared" si="5"/>
        <v>0</v>
      </c>
      <c r="I22" s="4">
        <f t="shared" si="5"/>
        <v>0</v>
      </c>
      <c r="J22" s="4">
        <f t="shared" si="5"/>
        <v>0</v>
      </c>
      <c r="K22" s="4"/>
      <c r="L22" s="4"/>
      <c r="M22" s="4"/>
      <c r="N22" s="4"/>
      <c r="O22" s="4">
        <f t="shared" ref="O22:Q22" si="6">+O19-SUM(O20:O21)</f>
        <v>0</v>
      </c>
      <c r="P22" s="4">
        <f t="shared" si="6"/>
        <v>9917</v>
      </c>
      <c r="Q22" s="4">
        <f t="shared" si="6"/>
        <v>9082</v>
      </c>
      <c r="R22" s="4">
        <f>+R19-SUM(R20:R21)</f>
        <v>9713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x14ac:dyDescent="0.2">
      <c r="B23" s="2" t="s">
        <v>43</v>
      </c>
      <c r="C23" s="4">
        <v>92</v>
      </c>
      <c r="D23" s="4"/>
      <c r="E23" s="4"/>
      <c r="F23" s="4"/>
      <c r="G23" s="4">
        <v>78</v>
      </c>
      <c r="H23" s="4"/>
      <c r="I23" s="4"/>
      <c r="J23" s="4"/>
      <c r="K23" s="4"/>
      <c r="L23" s="4"/>
      <c r="M23" s="4"/>
      <c r="N23" s="4"/>
      <c r="O23" s="4"/>
      <c r="P23" s="4">
        <v>426</v>
      </c>
      <c r="Q23" s="4">
        <v>491</v>
      </c>
      <c r="R23" s="4">
        <v>350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x14ac:dyDescent="0.2">
      <c r="B24" s="2" t="s">
        <v>44</v>
      </c>
      <c r="C24" s="4">
        <v>324</v>
      </c>
      <c r="D24" s="4"/>
      <c r="E24" s="4"/>
      <c r="F24" s="4"/>
      <c r="G24" s="4">
        <v>322</v>
      </c>
      <c r="H24" s="4"/>
      <c r="I24" s="4"/>
      <c r="J24" s="4"/>
      <c r="K24" s="4"/>
      <c r="L24" s="4"/>
      <c r="M24" s="4"/>
      <c r="N24" s="4"/>
      <c r="O24" s="4"/>
      <c r="P24" s="4">
        <v>1271</v>
      </c>
      <c r="Q24" s="4">
        <v>1340</v>
      </c>
      <c r="R24" s="4">
        <v>1269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x14ac:dyDescent="0.2">
      <c r="B25" s="2" t="s">
        <v>45</v>
      </c>
      <c r="C25" s="4">
        <f t="shared" ref="C25:J25" si="7">+C22+C23-C24</f>
        <v>2140</v>
      </c>
      <c r="D25" s="4">
        <f t="shared" si="7"/>
        <v>0</v>
      </c>
      <c r="E25" s="4">
        <f t="shared" si="7"/>
        <v>0</v>
      </c>
      <c r="F25" s="4">
        <f t="shared" si="7"/>
        <v>0</v>
      </c>
      <c r="G25" s="4">
        <f t="shared" si="7"/>
        <v>2127</v>
      </c>
      <c r="H25" s="4">
        <f t="shared" si="7"/>
        <v>0</v>
      </c>
      <c r="I25" s="4">
        <f t="shared" si="7"/>
        <v>0</v>
      </c>
      <c r="J25" s="4">
        <f t="shared" si="7"/>
        <v>0</v>
      </c>
      <c r="K25" s="4"/>
      <c r="L25" s="4"/>
      <c r="M25" s="4"/>
      <c r="N25" s="4"/>
      <c r="O25" s="4">
        <f>+O22+O23-O24</f>
        <v>0</v>
      </c>
      <c r="P25" s="4">
        <f t="shared" ref="P25:Q25" si="8">+P22+P23-P24</f>
        <v>9072</v>
      </c>
      <c r="Q25" s="4">
        <f t="shared" si="8"/>
        <v>8233</v>
      </c>
      <c r="R25" s="4">
        <f>+R22+R23-R24</f>
        <v>8794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x14ac:dyDescent="0.2">
      <c r="B26" s="2" t="s">
        <v>46</v>
      </c>
      <c r="C26" s="4">
        <v>499</v>
      </c>
      <c r="D26" s="4"/>
      <c r="E26" s="4"/>
      <c r="F26" s="4"/>
      <c r="G26" s="4">
        <v>501</v>
      </c>
      <c r="H26" s="4"/>
      <c r="I26" s="4"/>
      <c r="J26" s="4"/>
      <c r="K26" s="4"/>
      <c r="L26" s="4"/>
      <c r="M26" s="4"/>
      <c r="N26" s="4"/>
      <c r="O26" s="4"/>
      <c r="P26" s="4">
        <v>2074</v>
      </c>
      <c r="Q26" s="4">
        <v>1854</v>
      </c>
      <c r="R26" s="4">
        <v>2047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x14ac:dyDescent="0.2">
      <c r="B27" s="2" t="s">
        <v>47</v>
      </c>
      <c r="C27" s="4">
        <f t="shared" ref="C27:F27" si="9">+C25-C26</f>
        <v>1641</v>
      </c>
      <c r="D27" s="4">
        <f t="shared" si="9"/>
        <v>0</v>
      </c>
      <c r="E27" s="4">
        <f t="shared" si="9"/>
        <v>0</v>
      </c>
      <c r="F27" s="4">
        <f t="shared" si="9"/>
        <v>0</v>
      </c>
      <c r="G27" s="4">
        <f>+G25-G26</f>
        <v>1626</v>
      </c>
      <c r="H27" s="4">
        <f t="shared" ref="H27:J27" si="10">+H25-H26</f>
        <v>0</v>
      </c>
      <c r="I27" s="4">
        <f t="shared" si="10"/>
        <v>0</v>
      </c>
      <c r="J27" s="4">
        <f t="shared" si="10"/>
        <v>0</v>
      </c>
      <c r="K27" s="4"/>
      <c r="L27" s="4"/>
      <c r="M27" s="4"/>
      <c r="N27" s="4"/>
      <c r="O27" s="4">
        <f>+O25-O26</f>
        <v>0</v>
      </c>
      <c r="P27" s="4">
        <f t="shared" ref="P27:Q27" si="11">+P25-P26</f>
        <v>6998</v>
      </c>
      <c r="Q27" s="4">
        <f t="shared" si="11"/>
        <v>6379</v>
      </c>
      <c r="R27" s="4">
        <f>+R25-R26</f>
        <v>6747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x14ac:dyDescent="0.2">
      <c r="B29" s="2" t="s">
        <v>48</v>
      </c>
      <c r="C29" s="7">
        <f t="shared" ref="C29:J29" si="12">+C27/C30</f>
        <v>2.6936966513460274</v>
      </c>
      <c r="D29" s="7" t="e">
        <f t="shared" si="12"/>
        <v>#DIV/0!</v>
      </c>
      <c r="E29" s="7" t="e">
        <f t="shared" si="12"/>
        <v>#DIV/0!</v>
      </c>
      <c r="F29" s="7" t="e">
        <f t="shared" si="12"/>
        <v>#DIV/0!</v>
      </c>
      <c r="G29" s="7">
        <f t="shared" si="12"/>
        <v>2.7054908485856903</v>
      </c>
      <c r="H29" s="7" t="e">
        <f t="shared" si="12"/>
        <v>#DIV/0!</v>
      </c>
      <c r="I29" s="7" t="e">
        <f t="shared" si="12"/>
        <v>#DIV/0!</v>
      </c>
      <c r="J29" s="7" t="e">
        <f t="shared" si="12"/>
        <v>#DIV/0!</v>
      </c>
      <c r="K29" s="4"/>
      <c r="L29" s="4"/>
      <c r="M29" s="7" t="e">
        <f t="shared" ref="M29:Q29" si="13">+M27/M30</f>
        <v>#DIV/0!</v>
      </c>
      <c r="N29" s="7" t="e">
        <f t="shared" si="13"/>
        <v>#DIV/0!</v>
      </c>
      <c r="O29" s="7" t="e">
        <f t="shared" si="13"/>
        <v>#DIV/0!</v>
      </c>
      <c r="P29" s="7">
        <f t="shared" si="13"/>
        <v>11.214743589743589</v>
      </c>
      <c r="Q29" s="7">
        <f t="shared" si="13"/>
        <v>10.453949524745983</v>
      </c>
      <c r="R29" s="7">
        <f>+R27/R30</f>
        <v>11.104344963791968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x14ac:dyDescent="0.2">
      <c r="B30" s="2" t="s">
        <v>3</v>
      </c>
      <c r="C30" s="4">
        <v>609.20000000000005</v>
      </c>
      <c r="D30" s="4"/>
      <c r="E30" s="4"/>
      <c r="F30" s="4"/>
      <c r="G30" s="4">
        <v>601</v>
      </c>
      <c r="H30" s="4"/>
      <c r="I30" s="4"/>
      <c r="J30" s="4"/>
      <c r="K30" s="4"/>
      <c r="L30" s="4"/>
      <c r="M30" s="4"/>
      <c r="N30" s="4"/>
      <c r="O30" s="4"/>
      <c r="P30" s="4">
        <v>624</v>
      </c>
      <c r="Q30" s="4">
        <v>610.20000000000005</v>
      </c>
      <c r="R30" s="4">
        <v>607.6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s="5" customFormat="1" x14ac:dyDescent="0.2">
      <c r="A32" s="2"/>
      <c r="B32" s="5" t="s">
        <v>79</v>
      </c>
      <c r="C32" s="6"/>
      <c r="D32" s="6"/>
      <c r="E32" s="6"/>
      <c r="F32" s="6"/>
      <c r="G32" s="8">
        <f>+G14/C14-1</f>
        <v>-6.632399270436462E-4</v>
      </c>
      <c r="H32" s="6"/>
      <c r="I32" s="6"/>
      <c r="J32" s="6"/>
      <c r="K32" s="6"/>
      <c r="L32" s="6"/>
      <c r="M32" s="6"/>
      <c r="N32" s="6"/>
      <c r="O32" s="8" t="e">
        <f t="shared" ref="O32:Q32" si="14">+O14/N14-1</f>
        <v>#DIV/0!</v>
      </c>
      <c r="P32" s="8" t="e">
        <f t="shared" si="14"/>
        <v>#DIV/0!</v>
      </c>
      <c r="Q32" s="8">
        <f t="shared" si="14"/>
        <v>-3.0391959798995005E-2</v>
      </c>
      <c r="R32" s="8">
        <f>+R14/Q14-1</f>
        <v>5.4314026286330641E-3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2:43" x14ac:dyDescent="0.2">
      <c r="B33" s="2" t="s">
        <v>80</v>
      </c>
      <c r="C33" s="9">
        <f t="shared" ref="C33:F33" si="15">+C19/C14</f>
        <v>0.48797877632233461</v>
      </c>
      <c r="D33" s="9" t="e">
        <f t="shared" si="15"/>
        <v>#DIV/0!</v>
      </c>
      <c r="E33" s="9" t="e">
        <f t="shared" si="15"/>
        <v>#DIV/0!</v>
      </c>
      <c r="F33" s="9" t="e">
        <f t="shared" si="15"/>
        <v>#DIV/0!</v>
      </c>
      <c r="G33" s="9">
        <f>+G19/G14</f>
        <v>0.4929483988717438</v>
      </c>
      <c r="H33" s="9" t="e">
        <f t="shared" ref="H33:J33" si="16">+H19/H14</f>
        <v>#DIV/0!</v>
      </c>
      <c r="I33" s="9" t="e">
        <f t="shared" si="16"/>
        <v>#DIV/0!</v>
      </c>
      <c r="J33" s="9" t="e">
        <f t="shared" si="16"/>
        <v>#DIV/0!</v>
      </c>
      <c r="K33" s="4"/>
      <c r="L33" s="9" t="e">
        <f t="shared" ref="L33:R33" si="17">+L19/L14</f>
        <v>#DIV/0!</v>
      </c>
      <c r="M33" s="9" t="e">
        <f t="shared" si="17"/>
        <v>#DIV/0!</v>
      </c>
      <c r="N33" s="9" t="e">
        <f t="shared" si="17"/>
        <v>#DIV/0!</v>
      </c>
      <c r="O33" s="9" t="e">
        <f t="shared" si="17"/>
        <v>#DIV/0!</v>
      </c>
      <c r="P33" s="9">
        <f t="shared" si="17"/>
        <v>0.48655276381909546</v>
      </c>
      <c r="Q33" s="9">
        <f t="shared" si="17"/>
        <v>0.47580745470376051</v>
      </c>
      <c r="R33" s="9">
        <f t="shared" si="17"/>
        <v>0.49315463917525776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2:43" x14ac:dyDescent="0.2">
      <c r="B34" s="2" t="s">
        <v>81</v>
      </c>
      <c r="C34" s="9">
        <f t="shared" ref="C34:F34" si="18">+C22/C14</f>
        <v>0.39330127673685955</v>
      </c>
      <c r="D34" s="9" t="e">
        <f t="shared" si="18"/>
        <v>#DIV/0!</v>
      </c>
      <c r="E34" s="9" t="e">
        <f t="shared" si="18"/>
        <v>#DIV/0!</v>
      </c>
      <c r="F34" s="9" t="e">
        <f t="shared" si="18"/>
        <v>#DIV/0!</v>
      </c>
      <c r="G34" s="9">
        <f>+G22/G14</f>
        <v>0.39339638294342127</v>
      </c>
      <c r="H34" s="9" t="e">
        <f t="shared" ref="H34:J34" si="19">+H22/H14</f>
        <v>#DIV/0!</v>
      </c>
      <c r="I34" s="9" t="e">
        <f t="shared" si="19"/>
        <v>#DIV/0!</v>
      </c>
      <c r="J34" s="9" t="e">
        <f t="shared" si="19"/>
        <v>#DIV/0!</v>
      </c>
      <c r="K34" s="4"/>
      <c r="L34" s="9" t="e">
        <f t="shared" ref="L34:R34" si="20">+L22/L14</f>
        <v>#DIV/0!</v>
      </c>
      <c r="M34" s="9" t="e">
        <f t="shared" si="20"/>
        <v>#DIV/0!</v>
      </c>
      <c r="N34" s="9" t="e">
        <f t="shared" si="20"/>
        <v>#DIV/0!</v>
      </c>
      <c r="O34" s="9" t="e">
        <f t="shared" si="20"/>
        <v>#DIV/0!</v>
      </c>
      <c r="P34" s="9">
        <f t="shared" si="20"/>
        <v>0.39867336683417087</v>
      </c>
      <c r="Q34" s="9">
        <f t="shared" si="20"/>
        <v>0.37654960819271116</v>
      </c>
      <c r="R34" s="9">
        <f t="shared" si="20"/>
        <v>0.40053608247422678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2:43" x14ac:dyDescent="0.2">
      <c r="B35" s="2" t="s">
        <v>82</v>
      </c>
      <c r="C35" s="9">
        <f t="shared" ref="C35:F35" si="21">+C26/C25</f>
        <v>0.23317757009345794</v>
      </c>
      <c r="D35" s="9" t="e">
        <f t="shared" si="21"/>
        <v>#DIV/0!</v>
      </c>
      <c r="E35" s="9" t="e">
        <f t="shared" si="21"/>
        <v>#DIV/0!</v>
      </c>
      <c r="F35" s="9" t="e">
        <f t="shared" si="21"/>
        <v>#DIV/0!</v>
      </c>
      <c r="G35" s="9">
        <f>+G26/G25</f>
        <v>0.23554301833568406</v>
      </c>
      <c r="H35" s="9" t="e">
        <f t="shared" ref="H35:J35" si="22">+H26/H25</f>
        <v>#DIV/0!</v>
      </c>
      <c r="I35" s="9" t="e">
        <f t="shared" si="22"/>
        <v>#DIV/0!</v>
      </c>
      <c r="J35" s="9" t="e">
        <f t="shared" si="22"/>
        <v>#DIV/0!</v>
      </c>
      <c r="K35" s="4"/>
      <c r="L35" s="9" t="e">
        <f t="shared" ref="L35:R35" si="23">+L26/L25</f>
        <v>#DIV/0!</v>
      </c>
      <c r="M35" s="9" t="e">
        <f t="shared" si="23"/>
        <v>#DIV/0!</v>
      </c>
      <c r="N35" s="9" t="e">
        <f t="shared" si="23"/>
        <v>#DIV/0!</v>
      </c>
      <c r="O35" s="9" t="e">
        <f t="shared" si="23"/>
        <v>#DIV/0!</v>
      </c>
      <c r="P35" s="9">
        <f t="shared" si="23"/>
        <v>0.22861552028218696</v>
      </c>
      <c r="Q35" s="9">
        <f t="shared" si="23"/>
        <v>0.22519130329163123</v>
      </c>
      <c r="R35" s="9">
        <f t="shared" si="23"/>
        <v>0.23277234478053219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2:43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2:43" x14ac:dyDescent="0.2">
      <c r="B37" s="2" t="s">
        <v>49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>
        <v>1055</v>
      </c>
      <c r="R37" s="4">
        <v>1016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2:43" x14ac:dyDescent="0.2">
      <c r="B38" s="2" t="s">
        <v>50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>
        <v>16</v>
      </c>
      <c r="R38" s="4">
        <v>20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2:43" x14ac:dyDescent="0.2">
      <c r="B39" s="2" t="s">
        <v>51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>
        <v>2073</v>
      </c>
      <c r="R39" s="4">
        <v>1894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2:43" x14ac:dyDescent="0.2">
      <c r="B40" s="2" t="s">
        <v>52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>
        <v>743</v>
      </c>
      <c r="R40" s="4">
        <v>769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2:43" x14ac:dyDescent="0.2">
      <c r="B41" s="2" t="s">
        <v>41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>
        <v>261</v>
      </c>
      <c r="R41" s="4">
        <v>322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2:43" x14ac:dyDescent="0.2">
      <c r="B42" s="2" t="s">
        <v>53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f t="shared" ref="M42:Q42" si="24">+SUM(M37:M41)</f>
        <v>0</v>
      </c>
      <c r="N42" s="4">
        <f t="shared" si="24"/>
        <v>0</v>
      </c>
      <c r="O42" s="4">
        <f t="shared" si="24"/>
        <v>0</v>
      </c>
      <c r="P42" s="4">
        <f t="shared" si="24"/>
        <v>0</v>
      </c>
      <c r="Q42" s="4">
        <f t="shared" si="24"/>
        <v>4148</v>
      </c>
      <c r="R42" s="4">
        <f>+SUM(R37:R41)</f>
        <v>4021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2:43" x14ac:dyDescent="0.2">
      <c r="B43" s="2" t="s">
        <v>54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>
        <v>2605</v>
      </c>
      <c r="R43" s="4">
        <v>2664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2:43" x14ac:dyDescent="0.2">
      <c r="B44" s="2" t="s">
        <v>55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>
        <v>57398</v>
      </c>
      <c r="R44" s="4">
        <v>58343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2:43" x14ac:dyDescent="0.2">
      <c r="B45" s="2" t="s">
        <v>56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>
        <v>1643</v>
      </c>
      <c r="R45" s="4">
        <v>1297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2:43" x14ac:dyDescent="0.2">
      <c r="B46" s="2" t="s">
        <v>41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>
        <v>1338</v>
      </c>
      <c r="R46" s="4">
        <v>1390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2:43" x14ac:dyDescent="0.2">
      <c r="B47" s="2" t="s">
        <v>57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f t="shared" ref="M47:Q47" si="25">+SUM(M43:M46)</f>
        <v>0</v>
      </c>
      <c r="N47" s="4">
        <f t="shared" si="25"/>
        <v>0</v>
      </c>
      <c r="O47" s="4">
        <f t="shared" si="25"/>
        <v>0</v>
      </c>
      <c r="P47" s="4">
        <f t="shared" si="25"/>
        <v>0</v>
      </c>
      <c r="Q47" s="4">
        <f t="shared" si="25"/>
        <v>62984</v>
      </c>
      <c r="R47" s="4">
        <f>+SUM(R43:R46)</f>
        <v>63694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2:43" x14ac:dyDescent="0.2">
      <c r="B48" s="5" t="s">
        <v>58</v>
      </c>
      <c r="C48" s="4"/>
      <c r="D48" s="4"/>
      <c r="E48" s="4"/>
      <c r="F48" s="4"/>
      <c r="G48" s="4"/>
      <c r="H48" s="4"/>
      <c r="I48" s="4"/>
      <c r="J48" s="4"/>
      <c r="K48" s="4"/>
      <c r="L48" s="6">
        <f t="shared" ref="L48:Q48" si="26">+L47+L42</f>
        <v>0</v>
      </c>
      <c r="M48" s="6">
        <f t="shared" si="26"/>
        <v>0</v>
      </c>
      <c r="N48" s="6">
        <f t="shared" si="26"/>
        <v>0</v>
      </c>
      <c r="O48" s="6">
        <f t="shared" si="26"/>
        <v>0</v>
      </c>
      <c r="P48" s="6">
        <f t="shared" si="26"/>
        <v>0</v>
      </c>
      <c r="Q48" s="6">
        <f t="shared" si="26"/>
        <v>67132</v>
      </c>
      <c r="R48" s="6">
        <f>+R47+R42</f>
        <v>67715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2:43" x14ac:dyDescent="0.2">
      <c r="B49" s="2" t="s">
        <v>59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>
        <v>3683</v>
      </c>
      <c r="R49" s="4">
        <v>3829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2:43" x14ac:dyDescent="0.2">
      <c r="B50" s="2" t="s">
        <v>60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>
        <v>1423</v>
      </c>
      <c r="R50" s="4">
        <v>1425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spans="2:43" x14ac:dyDescent="0.2">
      <c r="B51" s="2" t="s">
        <v>61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>
        <f t="shared" ref="M51:Q51" si="27">+SUM(M49:M50)</f>
        <v>0</v>
      </c>
      <c r="N51" s="4">
        <f t="shared" si="27"/>
        <v>0</v>
      </c>
      <c r="O51" s="4">
        <f t="shared" si="27"/>
        <v>0</v>
      </c>
      <c r="P51" s="4">
        <f t="shared" si="27"/>
        <v>0</v>
      </c>
      <c r="Q51" s="4">
        <f t="shared" si="27"/>
        <v>5106</v>
      </c>
      <c r="R51" s="4">
        <f>+SUM(R49:R50)</f>
        <v>5254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spans="2:43" x14ac:dyDescent="0.2">
      <c r="B52" s="2" t="s">
        <v>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>
        <v>31156</v>
      </c>
      <c r="R52" s="4">
        <v>29767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2:43" x14ac:dyDescent="0.2">
      <c r="B53" s="2" t="s">
        <v>62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>
        <v>1245</v>
      </c>
      <c r="R53" s="4">
        <v>925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2:43" x14ac:dyDescent="0.2">
      <c r="B54" s="2" t="s">
        <v>63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>
        <v>13123</v>
      </c>
      <c r="R54" s="4">
        <v>13151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2:43" x14ac:dyDescent="0.2">
      <c r="B55" s="2" t="s">
        <v>41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>
        <v>1714</v>
      </c>
      <c r="R55" s="4">
        <v>1728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2:43" x14ac:dyDescent="0.2">
      <c r="B56" s="2" t="s">
        <v>64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>
        <f t="shared" ref="N56:Q56" si="28">+SUM(N52:N55)</f>
        <v>0</v>
      </c>
      <c r="O56" s="4">
        <f t="shared" si="28"/>
        <v>0</v>
      </c>
      <c r="P56" s="4">
        <f t="shared" si="28"/>
        <v>0</v>
      </c>
      <c r="Q56" s="4">
        <f t="shared" si="28"/>
        <v>47238</v>
      </c>
      <c r="R56" s="4">
        <f>+SUM(R52:R55)</f>
        <v>45571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2:43" x14ac:dyDescent="0.2">
      <c r="B57" s="5" t="s">
        <v>65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6">
        <f t="shared" ref="N57:Q57" si="29">+N56+N51</f>
        <v>0</v>
      </c>
      <c r="O57" s="6">
        <f t="shared" si="29"/>
        <v>0</v>
      </c>
      <c r="P57" s="6">
        <f t="shared" si="29"/>
        <v>0</v>
      </c>
      <c r="Q57" s="6">
        <f t="shared" si="29"/>
        <v>52344</v>
      </c>
      <c r="R57" s="6">
        <f>+R56+R51</f>
        <v>50825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2:43" x14ac:dyDescent="0.2">
      <c r="B58" s="2" t="s">
        <v>66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>
        <v>14788</v>
      </c>
      <c r="R58" s="4">
        <v>16890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2:43" x14ac:dyDescent="0.2">
      <c r="B59" s="5" t="s">
        <v>67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6">
        <f t="shared" ref="N59:Q59" si="30">+N57+N58</f>
        <v>0</v>
      </c>
      <c r="O59" s="6">
        <f t="shared" si="30"/>
        <v>0</v>
      </c>
      <c r="P59" s="6">
        <f t="shared" si="30"/>
        <v>0</v>
      </c>
      <c r="Q59" s="6">
        <f t="shared" si="30"/>
        <v>67132</v>
      </c>
      <c r="R59" s="6">
        <f>+R57+R58</f>
        <v>67715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2:43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2:43" x14ac:dyDescent="0.2">
      <c r="B61" s="2" t="s">
        <v>68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>
        <v>9362</v>
      </c>
      <c r="Q61" s="4">
        <v>8379</v>
      </c>
      <c r="R61" s="4">
        <v>9346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2:43" x14ac:dyDescent="0.2">
      <c r="B62" s="2" t="s">
        <v>70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>
        <v>-3620</v>
      </c>
      <c r="Q62" s="4">
        <v>-3606</v>
      </c>
      <c r="R62" s="4">
        <v>-3452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spans="2:43" x14ac:dyDescent="0.2">
      <c r="B63" s="2" t="s">
        <v>69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>
        <f>+P61+P62</f>
        <v>5742</v>
      </c>
      <c r="Q63" s="4">
        <f t="shared" ref="Q63:R63" si="31">+Q61+Q62</f>
        <v>4773</v>
      </c>
      <c r="R63" s="4">
        <f t="shared" si="31"/>
        <v>5894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spans="2:43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spans="3:43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3:43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3:43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 spans="3:43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</row>
    <row r="69" spans="3:43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</row>
    <row r="70" spans="3:43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</row>
    <row r="71" spans="3:43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</row>
    <row r="72" spans="3:43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</row>
    <row r="73" spans="3:43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</row>
    <row r="74" spans="3:43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</row>
    <row r="75" spans="3:43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</row>
    <row r="76" spans="3:43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</row>
    <row r="77" spans="3:43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</row>
    <row r="78" spans="3:43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</row>
    <row r="79" spans="3:43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</row>
    <row r="80" spans="3:43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</row>
    <row r="81" spans="3:43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spans="3:43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3:43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spans="3:43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spans="3:43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3:43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3:43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3:43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spans="3:43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spans="3:43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spans="3:43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3:43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3:43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3:43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3:43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3:43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3:43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spans="3:43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</row>
    <row r="99" spans="3:43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spans="3:43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 spans="3:43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 spans="3:43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</row>
    <row r="103" spans="3:43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</row>
    <row r="104" spans="3:43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</row>
    <row r="105" spans="3:43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</row>
    <row r="106" spans="3:43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</row>
    <row r="107" spans="3:43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</row>
    <row r="108" spans="3:43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 spans="3:43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spans="3:43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spans="3:43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 spans="3:43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</row>
    <row r="113" spans="3:43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spans="3:43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</row>
    <row r="115" spans="3:43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</row>
    <row r="116" spans="3:43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</row>
    <row r="117" spans="3:43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</row>
    <row r="118" spans="3:43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</row>
    <row r="119" spans="3:43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</row>
    <row r="120" spans="3:43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 spans="3:43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3:43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3:43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3:43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3:43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spans="3:43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spans="3:43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spans="3:43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</row>
    <row r="129" spans="3:43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</row>
    <row r="130" spans="3:43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</row>
    <row r="131" spans="3:43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</row>
    <row r="132" spans="3:43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</row>
    <row r="133" spans="3:43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</row>
    <row r="134" spans="3:43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  <row r="135" spans="3:43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3:43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3:43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3:43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3:43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3:43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spans="3:43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3:43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3:43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3:43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3:43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3:43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3:43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3:43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 spans="3:43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 spans="3:43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 spans="3:43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3:43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3:43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3:43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3:43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spans="3:43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spans="3:43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</row>
    <row r="158" spans="3:43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</row>
    <row r="159" spans="3:43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</row>
    <row r="160" spans="3:43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3:43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3:43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spans="3:43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spans="3:43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 spans="3:43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</row>
    <row r="166" spans="3:43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</row>
    <row r="167" spans="3:43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</row>
    <row r="168" spans="3:43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 spans="3:43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3:43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 spans="3:43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 spans="3:43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3:43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spans="3:43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3:43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3:43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3:43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3:43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3:43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3:43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3:43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3:43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3:43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3:43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3:43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3:43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spans="3:43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 spans="3:43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</row>
    <row r="189" spans="3:43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 spans="3:43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3:43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3:43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3:43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3:43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3:43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3:43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spans="3:43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3:43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 spans="3:43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3:43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spans="3:43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 spans="3:43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3:43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spans="3:43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 spans="3:43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spans="3:43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spans="3:43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 spans="3:43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spans="3:43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spans="3:43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 spans="3:43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3:43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3:43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</row>
    <row r="214" spans="3:43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</row>
    <row r="215" spans="3:43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</row>
    <row r="216" spans="3:43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</row>
    <row r="217" spans="3:43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</row>
    <row r="218" spans="3:43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</row>
    <row r="219" spans="3:43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</row>
    <row r="220" spans="3:43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</row>
    <row r="221" spans="3:43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</row>
    <row r="222" spans="3:43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</row>
    <row r="223" spans="3:43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</row>
    <row r="224" spans="3:43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</row>
    <row r="225" spans="3:43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</row>
    <row r="226" spans="3:43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</row>
    <row r="227" spans="3:43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</row>
    <row r="228" spans="3:43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</row>
    <row r="229" spans="3:43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</row>
    <row r="230" spans="3:43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</row>
    <row r="231" spans="3:43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</row>
    <row r="232" spans="3:43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</row>
    <row r="233" spans="3:43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</row>
    <row r="234" spans="3:43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</row>
    <row r="235" spans="3:43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</row>
    <row r="236" spans="3:43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</row>
    <row r="237" spans="3:43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</row>
    <row r="238" spans="3:43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</row>
    <row r="239" spans="3:43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</row>
    <row r="240" spans="3:43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</row>
    <row r="241" spans="3:43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</row>
    <row r="242" spans="3:43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</row>
    <row r="243" spans="3:43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</row>
    <row r="244" spans="3:43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</row>
    <row r="245" spans="3:43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</row>
    <row r="246" spans="3:43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</row>
    <row r="247" spans="3:43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</row>
    <row r="248" spans="3:43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</row>
    <row r="249" spans="3:43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</row>
    <row r="250" spans="3:43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</row>
    <row r="251" spans="3:43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</row>
    <row r="252" spans="3:43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</row>
    <row r="253" spans="3:43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</row>
    <row r="254" spans="3:43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</row>
    <row r="255" spans="3:43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</row>
    <row r="256" spans="3:43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</row>
    <row r="257" spans="3:43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</row>
    <row r="258" spans="3:43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</row>
    <row r="259" spans="3:43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</row>
    <row r="260" spans="3:43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</row>
    <row r="261" spans="3:43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</row>
    <row r="262" spans="3:43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</row>
    <row r="263" spans="3:43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</row>
    <row r="264" spans="3:43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</row>
    <row r="265" spans="3:43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</row>
    <row r="266" spans="3:43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</row>
    <row r="267" spans="3:43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</row>
    <row r="268" spans="3:43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</row>
    <row r="269" spans="3:43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</row>
    <row r="270" spans="3:43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</row>
    <row r="271" spans="3:43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</row>
    <row r="272" spans="3:43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</row>
    <row r="273" spans="3:43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</row>
    <row r="274" spans="3:43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</row>
    <row r="275" spans="3:43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</row>
    <row r="276" spans="3:43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</row>
    <row r="277" spans="3:43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</row>
    <row r="278" spans="3:43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</row>
    <row r="279" spans="3:43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</row>
    <row r="280" spans="3:43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</row>
    <row r="281" spans="3:43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</row>
    <row r="282" spans="3:43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</row>
    <row r="283" spans="3:43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</row>
    <row r="284" spans="3:43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</row>
    <row r="285" spans="3:43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</row>
    <row r="286" spans="3:43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</row>
    <row r="287" spans="3:43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</row>
    <row r="288" spans="3:43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</row>
    <row r="289" spans="3:43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</row>
    <row r="290" spans="3:43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</row>
    <row r="291" spans="3:43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</row>
    <row r="292" spans="3:43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</row>
    <row r="293" spans="3:43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</row>
    <row r="294" spans="3:43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</row>
    <row r="295" spans="3:43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</row>
    <row r="296" spans="3:43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</row>
    <row r="297" spans="3:43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</row>
    <row r="298" spans="3:43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</row>
    <row r="299" spans="3:43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</row>
    <row r="300" spans="3:43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</row>
    <row r="301" spans="3:43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</row>
    <row r="302" spans="3:43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</row>
    <row r="303" spans="3:43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</row>
    <row r="304" spans="3:43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</row>
    <row r="305" spans="3:43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</row>
    <row r="306" spans="3:43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</row>
    <row r="307" spans="3:43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</row>
    <row r="308" spans="3:43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</row>
    <row r="309" spans="3:43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</row>
    <row r="310" spans="3:43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</row>
    <row r="311" spans="3:43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</row>
    <row r="312" spans="3:43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</row>
    <row r="313" spans="3:43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</row>
    <row r="314" spans="3:43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</row>
    <row r="315" spans="3:43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</row>
    <row r="316" spans="3:43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</row>
    <row r="317" spans="3:43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</row>
    <row r="318" spans="3:43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</row>
    <row r="319" spans="3:43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</row>
    <row r="320" spans="3:43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</row>
    <row r="321" spans="3:43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</row>
    <row r="322" spans="3:43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</row>
    <row r="323" spans="3:43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</row>
    <row r="324" spans="3:43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</row>
    <row r="325" spans="3:43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</row>
    <row r="326" spans="3:43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</row>
    <row r="327" spans="3:43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</row>
    <row r="328" spans="3:43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</row>
    <row r="329" spans="3:43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</row>
    <row r="330" spans="3:43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</row>
    <row r="331" spans="3:43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</row>
    <row r="332" spans="3:43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</row>
    <row r="333" spans="3:43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</row>
    <row r="334" spans="3:43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</row>
    <row r="335" spans="3:43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</row>
    <row r="336" spans="3:43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</row>
    <row r="337" spans="3:43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</row>
    <row r="338" spans="3:43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</row>
    <row r="339" spans="3:43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</row>
    <row r="340" spans="3:43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</row>
    <row r="341" spans="3:43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</row>
    <row r="342" spans="3:43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</row>
    <row r="343" spans="3:43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</row>
    <row r="344" spans="3:43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</row>
    <row r="345" spans="3:43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</row>
    <row r="346" spans="3:43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</row>
    <row r="347" spans="3:43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</row>
    <row r="348" spans="3:43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</row>
    <row r="349" spans="3:43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</row>
    <row r="350" spans="3:43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</row>
    <row r="351" spans="3:43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</row>
    <row r="352" spans="3:43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</row>
    <row r="353" spans="3:43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</row>
    <row r="354" spans="3:43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</row>
    <row r="355" spans="3:43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</row>
    <row r="356" spans="3:43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</row>
    <row r="357" spans="3:43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</row>
    <row r="358" spans="3:43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</row>
    <row r="359" spans="3:43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</row>
    <row r="360" spans="3:43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</row>
    <row r="361" spans="3:43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</row>
    <row r="362" spans="3:43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</row>
    <row r="363" spans="3:43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</row>
    <row r="364" spans="3:43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</row>
    <row r="365" spans="3:43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</row>
    <row r="366" spans="3:43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</row>
    <row r="367" spans="3:43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</row>
    <row r="368" spans="3:43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</row>
    <row r="369" spans="3:43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</row>
    <row r="370" spans="3:43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</row>
    <row r="371" spans="3:43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</row>
    <row r="372" spans="3:43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</row>
    <row r="373" spans="3:43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</row>
    <row r="374" spans="3:43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</row>
    <row r="375" spans="3:43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</row>
    <row r="376" spans="3:43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</row>
    <row r="377" spans="3:43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</row>
    <row r="378" spans="3:43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</row>
    <row r="379" spans="3:43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</row>
    <row r="380" spans="3:43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</row>
    <row r="381" spans="3:43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</row>
    <row r="382" spans="3:43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</row>
    <row r="383" spans="3:43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</row>
    <row r="384" spans="3:43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</row>
    <row r="385" spans="3:43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</row>
    <row r="386" spans="3:43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</row>
    <row r="387" spans="3:43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</row>
    <row r="388" spans="3:43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</row>
    <row r="389" spans="3:43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</row>
    <row r="390" spans="3:43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</row>
    <row r="391" spans="3:43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</row>
    <row r="392" spans="3:43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</row>
    <row r="393" spans="3:43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</row>
    <row r="394" spans="3:43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</row>
    <row r="395" spans="3:43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</row>
    <row r="396" spans="3:43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</row>
    <row r="397" spans="3:43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</row>
    <row r="398" spans="3:43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</row>
    <row r="399" spans="3:43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</row>
    <row r="400" spans="3:43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</row>
    <row r="401" spans="3:43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</row>
    <row r="402" spans="3:43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</row>
    <row r="403" spans="3:43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</row>
    <row r="404" spans="3:43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</row>
    <row r="405" spans="3:43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</row>
    <row r="406" spans="3:43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</row>
    <row r="407" spans="3:43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</row>
    <row r="408" spans="3:43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</row>
    <row r="409" spans="3:43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</row>
    <row r="410" spans="3:43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</row>
    <row r="411" spans="3:43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</row>
    <row r="412" spans="3:43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</row>
    <row r="413" spans="3:43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</row>
    <row r="414" spans="3:43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</row>
    <row r="415" spans="3:43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</row>
    <row r="416" spans="3:43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</row>
    <row r="417" spans="3:43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</row>
    <row r="418" spans="3:43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</row>
    <row r="419" spans="3:43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</row>
    <row r="420" spans="3:43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</row>
    <row r="421" spans="3:43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</row>
    <row r="422" spans="3:43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</row>
    <row r="423" spans="3:43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</row>
    <row r="424" spans="3:43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</row>
    <row r="425" spans="3:43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</row>
    <row r="426" spans="3:43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</row>
    <row r="427" spans="3:43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</row>
    <row r="428" spans="3:43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</row>
    <row r="429" spans="3:43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</row>
    <row r="430" spans="3:43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</row>
    <row r="431" spans="3:43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</row>
    <row r="432" spans="3:43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</row>
    <row r="433" spans="3:43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</row>
    <row r="434" spans="3:43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</row>
    <row r="435" spans="3:43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</row>
    <row r="436" spans="3:43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</row>
    <row r="437" spans="3:43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</row>
    <row r="438" spans="3:43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</row>
    <row r="439" spans="3:43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</row>
    <row r="440" spans="3:43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</row>
    <row r="441" spans="3:43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</row>
    <row r="442" spans="3:43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</row>
    <row r="443" spans="3:43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</row>
    <row r="444" spans="3:43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</row>
    <row r="445" spans="3:43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</row>
    <row r="446" spans="3:43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</row>
    <row r="447" spans="3:43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</row>
    <row r="448" spans="3:43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</row>
    <row r="449" spans="3:43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</row>
    <row r="450" spans="3:43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</row>
    <row r="451" spans="3:43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</row>
    <row r="452" spans="3:43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</row>
    <row r="453" spans="3:43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</row>
    <row r="454" spans="3:43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</row>
    <row r="455" spans="3:43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</row>
    <row r="456" spans="3:43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</row>
    <row r="457" spans="3:43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</row>
    <row r="458" spans="3:43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</row>
    <row r="459" spans="3:43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</row>
    <row r="460" spans="3:43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</row>
    <row r="461" spans="3:43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</row>
    <row r="462" spans="3:43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</row>
    <row r="463" spans="3:43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</row>
    <row r="464" spans="3:43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</row>
    <row r="465" spans="3:43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</row>
    <row r="466" spans="3:43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</row>
    <row r="467" spans="3:43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</row>
    <row r="468" spans="3:43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</row>
    <row r="469" spans="3:43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</row>
    <row r="470" spans="3:43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</row>
    <row r="471" spans="3:43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</row>
    <row r="472" spans="3:43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</row>
    <row r="473" spans="3:43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</row>
    <row r="474" spans="3:43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</row>
    <row r="475" spans="3:43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</row>
    <row r="476" spans="3:43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</row>
    <row r="477" spans="3:43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</row>
    <row r="478" spans="3:43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</row>
    <row r="479" spans="3:43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</row>
    <row r="480" spans="3:43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</row>
    <row r="481" spans="3:43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</row>
    <row r="482" spans="3:43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</row>
    <row r="483" spans="3:43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</row>
    <row r="484" spans="3:43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</row>
    <row r="485" spans="3:43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</row>
    <row r="486" spans="3:43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</row>
    <row r="487" spans="3:43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</row>
    <row r="488" spans="3:43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</row>
    <row r="489" spans="3:43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</row>
    <row r="490" spans="3:43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</row>
    <row r="491" spans="3:43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</row>
    <row r="492" spans="3:43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</row>
    <row r="493" spans="3:43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</row>
    <row r="494" spans="3:43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</row>
    <row r="495" spans="3:43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</row>
    <row r="496" spans="3:43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</row>
    <row r="497" spans="3:43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</row>
    <row r="498" spans="3:43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</row>
    <row r="499" spans="3:43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</row>
    <row r="500" spans="3:43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</row>
    <row r="501" spans="3:43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</row>
    <row r="502" spans="3:43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</row>
    <row r="503" spans="3:43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</row>
    <row r="504" spans="3:43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</row>
    <row r="505" spans="3:43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</row>
    <row r="506" spans="3:43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</row>
    <row r="507" spans="3:43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</row>
    <row r="508" spans="3:43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</row>
    <row r="509" spans="3:43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</row>
    <row r="510" spans="3:43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</row>
    <row r="511" spans="3:43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</row>
    <row r="512" spans="3:43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</row>
    <row r="513" spans="3:43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</row>
    <row r="514" spans="3:43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</row>
    <row r="515" spans="3:43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</row>
    <row r="516" spans="3:43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</row>
    <row r="517" spans="3:43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</row>
    <row r="518" spans="3:43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</row>
    <row r="519" spans="3:43" x14ac:dyDescent="0.2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</row>
    <row r="520" spans="3:43" x14ac:dyDescent="0.2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</row>
    <row r="521" spans="3:43" x14ac:dyDescent="0.2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</row>
    <row r="522" spans="3:43" x14ac:dyDescent="0.2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</row>
    <row r="523" spans="3:43" x14ac:dyDescent="0.2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</row>
    <row r="524" spans="3:43" x14ac:dyDescent="0.2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</row>
    <row r="525" spans="3:43" x14ac:dyDescent="0.2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</row>
    <row r="526" spans="3:43" x14ac:dyDescent="0.2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</row>
    <row r="527" spans="3:43" x14ac:dyDescent="0.2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</row>
    <row r="528" spans="3:43" x14ac:dyDescent="0.2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</row>
    <row r="529" spans="3:43" x14ac:dyDescent="0.2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</row>
    <row r="530" spans="3:43" x14ac:dyDescent="0.2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</row>
    <row r="531" spans="3:43" x14ac:dyDescent="0.2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</row>
    <row r="532" spans="3:43" x14ac:dyDescent="0.2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</row>
    <row r="533" spans="3:43" x14ac:dyDescent="0.2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</row>
    <row r="534" spans="3:43" x14ac:dyDescent="0.2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</row>
    <row r="535" spans="3:43" x14ac:dyDescent="0.2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</row>
    <row r="536" spans="3:43" x14ac:dyDescent="0.2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</row>
    <row r="537" spans="3:43" x14ac:dyDescent="0.2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</row>
    <row r="538" spans="3:43" x14ac:dyDescent="0.2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</row>
    <row r="539" spans="3:43" x14ac:dyDescent="0.2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</row>
    <row r="540" spans="3:43" x14ac:dyDescent="0.2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</row>
    <row r="541" spans="3:43" x14ac:dyDescent="0.2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</row>
    <row r="542" spans="3:43" x14ac:dyDescent="0.2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</row>
    <row r="543" spans="3:43" x14ac:dyDescent="0.2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</row>
    <row r="544" spans="3:43" x14ac:dyDescent="0.2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</row>
    <row r="545" spans="3:43" x14ac:dyDescent="0.2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</row>
    <row r="546" spans="3:43" x14ac:dyDescent="0.2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</row>
    <row r="547" spans="3:43" x14ac:dyDescent="0.2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</row>
    <row r="548" spans="3:43" x14ac:dyDescent="0.2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</row>
    <row r="549" spans="3:43" x14ac:dyDescent="0.2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</row>
    <row r="550" spans="3:43" x14ac:dyDescent="0.2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</row>
    <row r="551" spans="3:43" x14ac:dyDescent="0.2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</row>
    <row r="552" spans="3:43" x14ac:dyDescent="0.2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</row>
    <row r="553" spans="3:43" x14ac:dyDescent="0.2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</row>
    <row r="554" spans="3:43" x14ac:dyDescent="0.2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</row>
    <row r="555" spans="3:43" x14ac:dyDescent="0.2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</row>
    <row r="556" spans="3:43" x14ac:dyDescent="0.2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</row>
    <row r="557" spans="3:43" x14ac:dyDescent="0.2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</row>
    <row r="558" spans="3:43" x14ac:dyDescent="0.2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</row>
    <row r="559" spans="3:43" x14ac:dyDescent="0.2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</row>
    <row r="560" spans="3:43" x14ac:dyDescent="0.2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</row>
    <row r="561" spans="3:43" x14ac:dyDescent="0.2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</row>
    <row r="562" spans="3:43" x14ac:dyDescent="0.2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</row>
    <row r="563" spans="3:43" x14ac:dyDescent="0.2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</row>
    <row r="564" spans="3:43" x14ac:dyDescent="0.2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</row>
    <row r="565" spans="3:43" x14ac:dyDescent="0.2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</row>
    <row r="566" spans="3:43" x14ac:dyDescent="0.2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</row>
    <row r="567" spans="3:43" x14ac:dyDescent="0.2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</row>
    <row r="568" spans="3:43" x14ac:dyDescent="0.2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</row>
    <row r="569" spans="3:43" x14ac:dyDescent="0.2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</row>
    <row r="570" spans="3:43" x14ac:dyDescent="0.2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</row>
    <row r="571" spans="3:43" x14ac:dyDescent="0.2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</row>
    <row r="572" spans="3:43" x14ac:dyDescent="0.2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</row>
    <row r="573" spans="3:43" x14ac:dyDescent="0.2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</row>
    <row r="574" spans="3:43" x14ac:dyDescent="0.2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</row>
    <row r="575" spans="3:43" x14ac:dyDescent="0.2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</row>
    <row r="576" spans="3:43" x14ac:dyDescent="0.2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</row>
    <row r="577" spans="3:43" x14ac:dyDescent="0.2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</row>
    <row r="578" spans="3:43" x14ac:dyDescent="0.2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</row>
    <row r="579" spans="3:43" x14ac:dyDescent="0.2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</row>
    <row r="580" spans="3:43" x14ac:dyDescent="0.2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</row>
    <row r="581" spans="3:43" x14ac:dyDescent="0.2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</row>
    <row r="582" spans="3:43" x14ac:dyDescent="0.2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</row>
    <row r="583" spans="3:43" x14ac:dyDescent="0.2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</row>
    <row r="584" spans="3:43" x14ac:dyDescent="0.2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</row>
    <row r="585" spans="3:43" x14ac:dyDescent="0.2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</row>
    <row r="586" spans="3:43" x14ac:dyDescent="0.2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</row>
    <row r="587" spans="3:43" x14ac:dyDescent="0.2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</row>
    <row r="588" spans="3:43" x14ac:dyDescent="0.2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</row>
    <row r="589" spans="3:43" x14ac:dyDescent="0.2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</row>
    <row r="590" spans="3:43" x14ac:dyDescent="0.2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</row>
    <row r="591" spans="3:43" x14ac:dyDescent="0.2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</row>
    <row r="592" spans="3:43" x14ac:dyDescent="0.2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</row>
    <row r="593" spans="3:43" x14ac:dyDescent="0.2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</row>
    <row r="594" spans="3:43" x14ac:dyDescent="0.2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</row>
    <row r="595" spans="3:43" x14ac:dyDescent="0.2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</row>
    <row r="596" spans="3:43" x14ac:dyDescent="0.2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</row>
    <row r="597" spans="3:43" x14ac:dyDescent="0.2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</row>
    <row r="598" spans="3:43" x14ac:dyDescent="0.2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</row>
    <row r="599" spans="3:43" x14ac:dyDescent="0.2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</row>
    <row r="600" spans="3:43" x14ac:dyDescent="0.2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</row>
    <row r="601" spans="3:43" x14ac:dyDescent="0.2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</row>
    <row r="602" spans="3:43" x14ac:dyDescent="0.2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</row>
    <row r="603" spans="3:43" x14ac:dyDescent="0.2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</row>
    <row r="604" spans="3:43" x14ac:dyDescent="0.2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</row>
    <row r="605" spans="3:43" x14ac:dyDescent="0.2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</row>
    <row r="606" spans="3:43" x14ac:dyDescent="0.2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</row>
    <row r="607" spans="3:43" x14ac:dyDescent="0.2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</row>
    <row r="608" spans="3:43" x14ac:dyDescent="0.2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</row>
    <row r="609" spans="3:43" x14ac:dyDescent="0.2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</row>
    <row r="610" spans="3:43" x14ac:dyDescent="0.2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</row>
    <row r="611" spans="3:43" x14ac:dyDescent="0.2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</row>
    <row r="612" spans="3:43" x14ac:dyDescent="0.2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</row>
    <row r="613" spans="3:43" x14ac:dyDescent="0.2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</row>
    <row r="614" spans="3:43" x14ac:dyDescent="0.2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</row>
    <row r="615" spans="3:43" x14ac:dyDescent="0.2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</row>
    <row r="616" spans="3:43" x14ac:dyDescent="0.2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</row>
    <row r="617" spans="3:43" x14ac:dyDescent="0.2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</row>
    <row r="618" spans="3:43" x14ac:dyDescent="0.2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</row>
    <row r="619" spans="3:43" x14ac:dyDescent="0.2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</row>
    <row r="620" spans="3:43" x14ac:dyDescent="0.2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</row>
    <row r="621" spans="3:43" x14ac:dyDescent="0.2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</row>
    <row r="622" spans="3:43" x14ac:dyDescent="0.2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</row>
    <row r="623" spans="3:43" x14ac:dyDescent="0.2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</row>
    <row r="624" spans="3:43" x14ac:dyDescent="0.2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</row>
    <row r="625" spans="3:43" x14ac:dyDescent="0.2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</row>
    <row r="626" spans="3:43" x14ac:dyDescent="0.2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</row>
    <row r="627" spans="3:43" x14ac:dyDescent="0.2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</row>
    <row r="628" spans="3:43" x14ac:dyDescent="0.2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</row>
    <row r="629" spans="3:43" x14ac:dyDescent="0.2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</row>
    <row r="630" spans="3:43" x14ac:dyDescent="0.2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</row>
    <row r="631" spans="3:43" x14ac:dyDescent="0.2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</row>
    <row r="632" spans="3:43" x14ac:dyDescent="0.2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</row>
    <row r="633" spans="3:43" x14ac:dyDescent="0.2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</row>
  </sheetData>
  <hyperlinks>
    <hyperlink ref="A1" location="Main!A1" display="Main" xr:uid="{7F5543F9-B12E-468F-97AB-E211425092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2025-04-12T12:35:41Z</dcterms:created>
  <dcterms:modified xsi:type="dcterms:W3CDTF">2025-09-02T17:40:16Z</dcterms:modified>
</cp:coreProperties>
</file>