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2052F0E-CA6B-406E-B2CD-7F8B1B4432AE}" xr6:coauthVersionLast="47" xr6:coauthVersionMax="47" xr10:uidLastSave="{00000000-0000-0000-0000-000000000000}"/>
  <bookViews>
    <workbookView xWindow="225" yWindow="1950" windowWidth="38175" windowHeight="15240" xr2:uid="{8F9A65CD-FE74-4845-B940-B14D00EE68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C25" i="2"/>
  <c r="J24" i="2"/>
  <c r="I24" i="2"/>
  <c r="H24" i="2"/>
  <c r="F24" i="2"/>
  <c r="E24" i="2"/>
  <c r="D24" i="2"/>
  <c r="C24" i="2"/>
  <c r="G24" i="2"/>
  <c r="G25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8" i="2"/>
  <c r="I18" i="2"/>
  <c r="H18" i="2"/>
  <c r="G18" i="2"/>
  <c r="F18" i="2"/>
  <c r="E18" i="2"/>
  <c r="D18" i="2"/>
  <c r="C18" i="2"/>
  <c r="J14" i="2"/>
  <c r="I14" i="2"/>
  <c r="H14" i="2"/>
  <c r="G14" i="2"/>
  <c r="F14" i="2"/>
  <c r="E14" i="2"/>
  <c r="D14" i="2"/>
  <c r="C14" i="2"/>
  <c r="J9" i="2"/>
  <c r="I9" i="2"/>
  <c r="H9" i="2"/>
  <c r="G9" i="2"/>
  <c r="F9" i="2"/>
  <c r="E9" i="2"/>
  <c r="D9" i="2"/>
  <c r="C9" i="2"/>
  <c r="H3" i="1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L28" i="2"/>
  <c r="R28" i="2"/>
  <c r="Q27" i="2"/>
  <c r="P27" i="2"/>
  <c r="O27" i="2"/>
  <c r="N27" i="2"/>
  <c r="M27" i="2"/>
  <c r="R27" i="2"/>
  <c r="P25" i="2"/>
  <c r="Q25" i="2"/>
  <c r="Q24" i="2"/>
  <c r="P24" i="2"/>
  <c r="O24" i="2"/>
  <c r="N24" i="2"/>
  <c r="M24" i="2"/>
  <c r="L24" i="2"/>
  <c r="R24" i="2"/>
  <c r="R25" i="2"/>
  <c r="Q22" i="2"/>
  <c r="P22" i="2"/>
  <c r="O22" i="2"/>
  <c r="N22" i="2"/>
  <c r="M22" i="2"/>
  <c r="L22" i="2"/>
  <c r="R22" i="2"/>
  <c r="Q20" i="2"/>
  <c r="P20" i="2"/>
  <c r="O20" i="2"/>
  <c r="N20" i="2"/>
  <c r="M20" i="2"/>
  <c r="L20" i="2"/>
  <c r="R20" i="2"/>
  <c r="Q18" i="2"/>
  <c r="P18" i="2"/>
  <c r="O18" i="2"/>
  <c r="N18" i="2"/>
  <c r="M18" i="2"/>
  <c r="L18" i="2"/>
  <c r="R18" i="2"/>
  <c r="P14" i="2"/>
  <c r="N14" i="2"/>
  <c r="M14" i="2"/>
  <c r="L14" i="2"/>
  <c r="Q14" i="2"/>
  <c r="O14" i="2"/>
  <c r="R14" i="2"/>
  <c r="Q9" i="2"/>
  <c r="P9" i="2"/>
  <c r="O9" i="2"/>
  <c r="N9" i="2"/>
  <c r="M9" i="2"/>
  <c r="L9" i="2"/>
  <c r="R9" i="2"/>
  <c r="H4" i="1"/>
  <c r="H7" i="1" s="1"/>
</calcChain>
</file>

<file path=xl/sharedStrings.xml><?xml version="1.0" encoding="utf-8"?>
<sst xmlns="http://schemas.openxmlformats.org/spreadsheetml/2006/main" count="55" uniqueCount="51">
  <si>
    <t>Warner Music Group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</si>
  <si>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</si>
  <si>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</si>
  <si>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</si>
  <si>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</si>
  <si>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</si>
  <si>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</si>
  <si>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</si>
  <si>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</si>
  <si>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Digital Revenue</t>
  </si>
  <si>
    <t>Physical Revenue</t>
  </si>
  <si>
    <t>Total Recorded Music</t>
  </si>
  <si>
    <t>Total Music Publishing</t>
  </si>
  <si>
    <t>FY18</t>
  </si>
  <si>
    <t>FY19</t>
  </si>
  <si>
    <t>FY20</t>
  </si>
  <si>
    <t>FY21</t>
  </si>
  <si>
    <t>FY22</t>
  </si>
  <si>
    <t>FY23</t>
  </si>
  <si>
    <t>FY24</t>
  </si>
  <si>
    <t>Total Revenue</t>
  </si>
  <si>
    <t>Cost of Revenue</t>
  </si>
  <si>
    <t>Gross Profit</t>
  </si>
  <si>
    <t>SG&amp;A</t>
  </si>
  <si>
    <t>Restructuring &amp; Impairment</t>
  </si>
  <si>
    <t>Amortization Expense</t>
  </si>
  <si>
    <t>Operating Income</t>
  </si>
  <si>
    <t>Net Gain on Divestitures</t>
  </si>
  <si>
    <t>Loss on extinguishment of debt</t>
  </si>
  <si>
    <t>Interest expense</t>
  </si>
  <si>
    <t>Other Income</t>
  </si>
  <si>
    <t>Pretax Income</t>
  </si>
  <si>
    <t>Tax Income</t>
  </si>
  <si>
    <t>Net Income</t>
  </si>
  <si>
    <t>Minority Interest</t>
  </si>
  <si>
    <t>Net Income to Group</t>
  </si>
  <si>
    <t>EPS</t>
  </si>
  <si>
    <t>Revenue Growth</t>
  </si>
  <si>
    <t xml:space="preserve">Operating Margin </t>
  </si>
  <si>
    <t xml:space="preserve">Gross Margin </t>
  </si>
  <si>
    <t>Tax Rate</t>
  </si>
  <si>
    <t>WMG</t>
  </si>
  <si>
    <t>IR</t>
  </si>
  <si>
    <t>Q125</t>
  </si>
  <si>
    <t>Q124</t>
  </si>
  <si>
    <t>Q224</t>
  </si>
  <si>
    <t>Q324</t>
  </si>
  <si>
    <t>Q424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</si>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</sst>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4ED-3551-460D-82B8-AD6B9CFD5A18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35.83</v>
      </c>
    </row>
    <row r="3" spans="1:9" x14ac:dyDescent="0.2">
      <c r="G3" s="2" t="s">
        <v>3</v>
      </c>
      <c r="H3" s="3">
        <f>144.980723+375.380313</f>
        <v>520.36103600000001</v>
      </c>
      <c r="I3" s="4" t="s">
        <v>43</v>
      </c>
    </row>
    <row r="4" spans="1:9" x14ac:dyDescent="0.2">
      <c r="B4" s="2" t="s">
        <v>41</v>
      </c>
      <c r="G4" s="2" t="s">
        <v>4</v>
      </c>
      <c r="H4" s="3">
        <f>+H3*H2</f>
        <v>18644.53591988</v>
      </c>
    </row>
    <row r="5" spans="1:9" x14ac:dyDescent="0.2">
      <c r="B5" s="2" t="s">
        <v>42</v>
      </c>
      <c r="G5" s="2" t="s">
        <v>5</v>
      </c>
      <c r="H5" s="3">
        <v>802</v>
      </c>
      <c r="I5" s="4" t="s">
        <v>43</v>
      </c>
    </row>
    <row r="6" spans="1:9" x14ac:dyDescent="0.2">
      <c r="G6" s="2" t="s">
        <v>6</v>
      </c>
      <c r="H6" s="3">
        <v>3955</v>
      </c>
      <c r="I6" s="4" t="s">
        <v>43</v>
      </c>
    </row>
    <row r="7" spans="1:9" x14ac:dyDescent="0.2">
      <c r="G7" s="2" t="s">
        <v>7</v>
      </c>
      <c r="H7" s="3">
        <f>+H4-H5+H6</f>
        <v>21797.53591988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13CE-D653-4ED2-833C-46E38442ECC6}">
  <dimension ref="A1:R19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.5703125" style="2" bestFit="1" customWidth="1"/>
    <col min="3" max="16384" width="9.140625" style="2"/>
  </cols>
  <sheetData>
    <row r="1" spans="1:18" x14ac:dyDescent="0.2">
      <c r="A1" s="5" t="s">
        <v>8</v>
      </c>
    </row>
    <row r="2" spans="1:18" x14ac:dyDescent="0.2">
      <c r="C2" s="4" t="s">
        <v>44</v>
      </c>
      <c r="D2" s="4" t="s">
        <v>45</v>
      </c>
      <c r="E2" s="4" t="s">
        <v>46</v>
      </c>
      <c r="F2" s="4" t="s">
        <v>47</v>
      </c>
      <c r="G2" s="4" t="s">
        <v>43</v>
      </c>
      <c r="H2" s="4" t="s">
        <v>48</v>
      </c>
      <c r="I2" s="4" t="s">
        <v>49</v>
      </c>
      <c r="J2" s="4" t="s">
        <v>50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B3" s="2" t="s">
        <v>9</v>
      </c>
      <c r="C3" s="3">
        <v>908</v>
      </c>
      <c r="D3" s="3"/>
      <c r="E3" s="3"/>
      <c r="F3" s="3"/>
      <c r="G3" s="3">
        <v>873</v>
      </c>
      <c r="H3" s="3"/>
      <c r="I3" s="3"/>
      <c r="J3" s="3"/>
      <c r="K3" s="3"/>
      <c r="L3" s="3"/>
      <c r="M3" s="3"/>
      <c r="N3" s="3"/>
      <c r="O3" s="3"/>
      <c r="P3" s="3">
        <v>3305</v>
      </c>
      <c r="Q3" s="3">
        <v>3322</v>
      </c>
      <c r="R3" s="3">
        <v>3519</v>
      </c>
    </row>
    <row r="4" spans="1:18" x14ac:dyDescent="0.2">
      <c r="B4" s="2" t="s">
        <v>10</v>
      </c>
      <c r="C4" s="3">
        <v>154</v>
      </c>
      <c r="D4" s="3"/>
      <c r="E4" s="3"/>
      <c r="F4" s="3"/>
      <c r="G4" s="3">
        <v>166</v>
      </c>
      <c r="H4" s="3"/>
      <c r="I4" s="3"/>
      <c r="J4" s="3"/>
      <c r="K4" s="3"/>
      <c r="L4" s="3"/>
      <c r="M4" s="3"/>
      <c r="N4" s="3"/>
      <c r="O4" s="3"/>
      <c r="P4" s="3">
        <v>563</v>
      </c>
      <c r="Q4" s="3">
        <v>507</v>
      </c>
      <c r="R4" s="3">
        <v>519</v>
      </c>
    </row>
    <row r="5" spans="1:18" x14ac:dyDescent="0.2">
      <c r="B5" s="2" t="s">
        <v>11</v>
      </c>
      <c r="C5" s="3">
        <v>1445</v>
      </c>
      <c r="D5" s="3"/>
      <c r="E5" s="3"/>
      <c r="F5" s="3"/>
      <c r="G5" s="3">
        <v>1345</v>
      </c>
      <c r="H5" s="3"/>
      <c r="I5" s="3"/>
      <c r="J5" s="3"/>
      <c r="K5" s="3"/>
      <c r="L5" s="3"/>
      <c r="M5" s="3"/>
      <c r="N5" s="3"/>
      <c r="O5" s="3"/>
      <c r="P5" s="3">
        <v>4966</v>
      </c>
      <c r="Q5" s="3">
        <v>4955</v>
      </c>
      <c r="R5" s="3">
        <v>5223</v>
      </c>
    </row>
    <row r="6" spans="1:18" x14ac:dyDescent="0.2">
      <c r="B6" s="2" t="s">
        <v>12</v>
      </c>
      <c r="C6" s="3">
        <v>304</v>
      </c>
      <c r="D6" s="3"/>
      <c r="E6" s="3"/>
      <c r="F6" s="3"/>
      <c r="G6" s="3">
        <v>323</v>
      </c>
      <c r="H6" s="3"/>
      <c r="I6" s="3"/>
      <c r="J6" s="3"/>
      <c r="K6" s="3"/>
      <c r="L6" s="3"/>
      <c r="M6" s="3"/>
      <c r="N6" s="3"/>
      <c r="O6" s="3"/>
      <c r="P6" s="3">
        <v>958</v>
      </c>
      <c r="Q6" s="3">
        <v>1088</v>
      </c>
      <c r="R6" s="3">
        <v>1210</v>
      </c>
    </row>
    <row r="7" spans="1:18" x14ac:dyDescent="0.2">
      <c r="B7" s="1" t="s">
        <v>20</v>
      </c>
      <c r="C7" s="6">
        <v>1748</v>
      </c>
      <c r="D7" s="6"/>
      <c r="E7" s="6"/>
      <c r="F7" s="6"/>
      <c r="G7" s="6">
        <v>1666</v>
      </c>
      <c r="H7" s="6"/>
      <c r="I7" s="6"/>
      <c r="J7" s="6"/>
      <c r="K7" s="6"/>
      <c r="L7" s="6"/>
      <c r="M7" s="6"/>
      <c r="N7" s="6"/>
      <c r="O7" s="6"/>
      <c r="P7" s="6">
        <v>5919</v>
      </c>
      <c r="Q7" s="6">
        <v>6037</v>
      </c>
      <c r="R7" s="6">
        <v>6426</v>
      </c>
    </row>
    <row r="8" spans="1:18" x14ac:dyDescent="0.2">
      <c r="B8" s="2" t="s">
        <v>21</v>
      </c>
      <c r="C8" s="3">
        <v>880</v>
      </c>
      <c r="D8" s="3"/>
      <c r="E8" s="3"/>
      <c r="F8" s="3"/>
      <c r="G8" s="3">
        <v>894</v>
      </c>
      <c r="H8" s="3"/>
      <c r="I8" s="3"/>
      <c r="J8" s="3"/>
      <c r="K8" s="3"/>
      <c r="L8" s="3"/>
      <c r="M8" s="3"/>
      <c r="N8" s="3"/>
      <c r="O8" s="3"/>
      <c r="P8" s="3">
        <v>3080</v>
      </c>
      <c r="Q8" s="3">
        <v>3177</v>
      </c>
      <c r="R8" s="3">
        <v>3355</v>
      </c>
    </row>
    <row r="9" spans="1:18" x14ac:dyDescent="0.2">
      <c r="B9" s="2" t="s">
        <v>22</v>
      </c>
      <c r="C9" s="3">
        <f t="shared" ref="C9:J9" si="0">+C7-C8</f>
        <v>868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772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/>
      <c r="L9" s="3">
        <f t="shared" ref="L9:Q9" si="1">+L7-L8</f>
        <v>0</v>
      </c>
      <c r="M9" s="3">
        <f t="shared" si="1"/>
        <v>0</v>
      </c>
      <c r="N9" s="3">
        <f t="shared" si="1"/>
        <v>0</v>
      </c>
      <c r="O9" s="3">
        <f t="shared" si="1"/>
        <v>0</v>
      </c>
      <c r="P9" s="3">
        <f t="shared" si="1"/>
        <v>2839</v>
      </c>
      <c r="Q9" s="3">
        <f t="shared" si="1"/>
        <v>2860</v>
      </c>
      <c r="R9" s="3">
        <f>+R7-R8</f>
        <v>3071</v>
      </c>
    </row>
    <row r="10" spans="1:18" x14ac:dyDescent="0.2">
      <c r="B10" s="2" t="s">
        <v>23</v>
      </c>
      <c r="C10" s="3">
        <v>476</v>
      </c>
      <c r="D10" s="3"/>
      <c r="E10" s="3"/>
      <c r="F10" s="3"/>
      <c r="G10" s="3">
        <v>474</v>
      </c>
      <c r="H10" s="3"/>
      <c r="I10" s="3"/>
      <c r="J10" s="3"/>
      <c r="K10" s="3"/>
      <c r="L10" s="3"/>
      <c r="M10" s="3"/>
      <c r="N10" s="3"/>
      <c r="O10" s="3"/>
      <c r="P10" s="3">
        <v>1862</v>
      </c>
      <c r="Q10" s="3">
        <v>1826</v>
      </c>
      <c r="R10" s="3">
        <v>1879</v>
      </c>
    </row>
    <row r="11" spans="1:18" x14ac:dyDescent="0.2">
      <c r="B11" s="2" t="s">
        <v>24</v>
      </c>
      <c r="C11" s="3">
        <v>0</v>
      </c>
      <c r="D11" s="3"/>
      <c r="E11" s="3"/>
      <c r="F11" s="3"/>
      <c r="G11" s="3">
        <v>27</v>
      </c>
      <c r="H11" s="3"/>
      <c r="I11" s="3"/>
      <c r="J11" s="3"/>
      <c r="K11" s="3"/>
      <c r="L11" s="3"/>
      <c r="M11" s="3"/>
      <c r="N11" s="3"/>
      <c r="O11" s="3"/>
      <c r="P11" s="3">
        <v>0</v>
      </c>
      <c r="Q11" s="3">
        <v>40</v>
      </c>
      <c r="R11" s="3">
        <v>177</v>
      </c>
    </row>
    <row r="12" spans="1:18" x14ac:dyDescent="0.2">
      <c r="B12" s="2" t="s">
        <v>25</v>
      </c>
      <c r="C12" s="3">
        <v>55</v>
      </c>
      <c r="D12" s="3"/>
      <c r="E12" s="3"/>
      <c r="F12" s="3"/>
      <c r="G12" s="3">
        <v>57</v>
      </c>
      <c r="H12" s="3"/>
      <c r="I12" s="3"/>
      <c r="J12" s="3"/>
      <c r="K12" s="3"/>
      <c r="L12" s="3"/>
      <c r="M12" s="3"/>
      <c r="N12" s="3"/>
      <c r="O12" s="3"/>
      <c r="P12" s="3">
        <v>263</v>
      </c>
      <c r="Q12" s="3">
        <v>245</v>
      </c>
      <c r="R12" s="3">
        <v>224</v>
      </c>
    </row>
    <row r="13" spans="1:18" x14ac:dyDescent="0.2">
      <c r="B13" s="2" t="s">
        <v>27</v>
      </c>
      <c r="C13" s="3">
        <v>17</v>
      </c>
      <c r="D13" s="3"/>
      <c r="E13" s="3"/>
      <c r="F13" s="3"/>
      <c r="G13" s="3">
        <v>0</v>
      </c>
      <c r="H13" s="3"/>
      <c r="I13" s="3"/>
      <c r="J13" s="3"/>
      <c r="K13" s="3"/>
      <c r="L13" s="3"/>
      <c r="M13" s="3"/>
      <c r="N13" s="3"/>
      <c r="O13" s="3"/>
      <c r="P13" s="3">
        <v>0</v>
      </c>
      <c r="Q13" s="3">
        <v>41</v>
      </c>
      <c r="R13" s="3">
        <v>32</v>
      </c>
    </row>
    <row r="14" spans="1:18" x14ac:dyDescent="0.2">
      <c r="B14" s="2" t="s">
        <v>26</v>
      </c>
      <c r="C14" s="3">
        <f t="shared" ref="C14:J14" si="2">C9-SUM(C10:C12)+C13</f>
        <v>354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 t="shared" si="2"/>
        <v>214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/>
      <c r="L14" s="3">
        <f t="shared" ref="L14" si="3">L9-SUM(L10:L12)+L13</f>
        <v>0</v>
      </c>
      <c r="M14" s="3">
        <f t="shared" ref="M14" si="4">M9-SUM(M10:M12)+M13</f>
        <v>0</v>
      </c>
      <c r="N14" s="3">
        <f t="shared" ref="N14" si="5">N9-SUM(N10:N12)+N13</f>
        <v>0</v>
      </c>
      <c r="O14" s="3">
        <f t="shared" ref="O14:Q14" si="6">O9-SUM(O10:O12)+O13</f>
        <v>0</v>
      </c>
      <c r="P14" s="3">
        <f t="shared" si="6"/>
        <v>714</v>
      </c>
      <c r="Q14" s="3">
        <f t="shared" si="6"/>
        <v>790</v>
      </c>
      <c r="R14" s="3">
        <f>R9-SUM(R10:R12)+R13</f>
        <v>823</v>
      </c>
    </row>
    <row r="15" spans="1:18" x14ac:dyDescent="0.2">
      <c r="B15" s="2" t="s">
        <v>28</v>
      </c>
      <c r="C15" s="3">
        <v>0</v>
      </c>
      <c r="D15" s="3"/>
      <c r="E15" s="3"/>
      <c r="F15" s="3"/>
      <c r="G15" s="3">
        <v>0</v>
      </c>
      <c r="H15" s="3"/>
      <c r="I15" s="3"/>
      <c r="J15" s="3"/>
      <c r="K15" s="3"/>
      <c r="L15" s="3"/>
      <c r="M15" s="3"/>
      <c r="N15" s="3"/>
      <c r="O15" s="3"/>
      <c r="P15" s="3">
        <v>0</v>
      </c>
      <c r="Q15" s="3">
        <v>4</v>
      </c>
      <c r="R15" s="3">
        <v>0</v>
      </c>
    </row>
    <row r="16" spans="1:18" x14ac:dyDescent="0.2">
      <c r="B16" s="2" t="s">
        <v>29</v>
      </c>
      <c r="C16" s="3">
        <v>39</v>
      </c>
      <c r="D16" s="3"/>
      <c r="E16" s="3"/>
      <c r="F16" s="3"/>
      <c r="G16" s="3">
        <v>37</v>
      </c>
      <c r="H16" s="3"/>
      <c r="I16" s="3"/>
      <c r="J16" s="3"/>
      <c r="K16" s="3"/>
      <c r="L16" s="3"/>
      <c r="M16" s="3"/>
      <c r="N16" s="3"/>
      <c r="O16" s="3"/>
      <c r="P16" s="3">
        <v>125</v>
      </c>
      <c r="Q16" s="3">
        <v>141</v>
      </c>
      <c r="R16" s="3">
        <v>161</v>
      </c>
    </row>
    <row r="17" spans="2:18" x14ac:dyDescent="0.2">
      <c r="B17" s="2" t="s">
        <v>30</v>
      </c>
      <c r="C17" s="3">
        <v>-50</v>
      </c>
      <c r="D17" s="3"/>
      <c r="E17" s="3"/>
      <c r="F17" s="3"/>
      <c r="G17" s="3">
        <v>153</v>
      </c>
      <c r="H17" s="3"/>
      <c r="I17" s="3"/>
      <c r="J17" s="3"/>
      <c r="K17" s="3"/>
      <c r="L17" s="3"/>
      <c r="M17" s="3"/>
      <c r="N17" s="3"/>
      <c r="O17" s="3"/>
      <c r="P17" s="3">
        <v>151</v>
      </c>
      <c r="Q17" s="3">
        <v>-36</v>
      </c>
      <c r="R17" s="3">
        <v>-61</v>
      </c>
    </row>
    <row r="18" spans="2:18" x14ac:dyDescent="0.2">
      <c r="B18" s="2" t="s">
        <v>31</v>
      </c>
      <c r="C18" s="3">
        <f t="shared" ref="C18:J18" si="7">+C14-C15-C16+C17</f>
        <v>265</v>
      </c>
      <c r="D18" s="3">
        <f t="shared" si="7"/>
        <v>0</v>
      </c>
      <c r="E18" s="3">
        <f t="shared" si="7"/>
        <v>0</v>
      </c>
      <c r="F18" s="3">
        <f t="shared" si="7"/>
        <v>0</v>
      </c>
      <c r="G18" s="3">
        <f t="shared" si="7"/>
        <v>330</v>
      </c>
      <c r="H18" s="3">
        <f t="shared" si="7"/>
        <v>0</v>
      </c>
      <c r="I18" s="3">
        <f t="shared" si="7"/>
        <v>0</v>
      </c>
      <c r="J18" s="3">
        <f t="shared" si="7"/>
        <v>0</v>
      </c>
      <c r="K18" s="3"/>
      <c r="L18" s="3">
        <f t="shared" ref="L18:Q18" si="8">+L14-L15-L16+L17</f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740</v>
      </c>
      <c r="Q18" s="3">
        <f t="shared" si="8"/>
        <v>609</v>
      </c>
      <c r="R18" s="3">
        <f>+R14-R15-R16+R17</f>
        <v>601</v>
      </c>
    </row>
    <row r="19" spans="2:18" x14ac:dyDescent="0.2">
      <c r="B19" s="2" t="s">
        <v>32</v>
      </c>
      <c r="C19" s="3">
        <v>72</v>
      </c>
      <c r="D19" s="3"/>
      <c r="E19" s="3"/>
      <c r="F19" s="3"/>
      <c r="G19" s="3">
        <v>89</v>
      </c>
      <c r="H19" s="3"/>
      <c r="I19" s="3"/>
      <c r="J19" s="3"/>
      <c r="K19" s="3"/>
      <c r="L19" s="3"/>
      <c r="M19" s="3"/>
      <c r="N19" s="3"/>
      <c r="O19" s="3"/>
      <c r="P19" s="3">
        <v>185</v>
      </c>
      <c r="Q19" s="3">
        <v>170</v>
      </c>
      <c r="R19" s="3">
        <v>123</v>
      </c>
    </row>
    <row r="20" spans="2:18" x14ac:dyDescent="0.2">
      <c r="B20" s="2" t="s">
        <v>33</v>
      </c>
      <c r="C20" s="3">
        <f t="shared" ref="C20:J20" si="9">+C18-C19</f>
        <v>193</v>
      </c>
      <c r="D20" s="3">
        <f t="shared" si="9"/>
        <v>0</v>
      </c>
      <c r="E20" s="3">
        <f t="shared" si="9"/>
        <v>0</v>
      </c>
      <c r="F20" s="3">
        <f t="shared" si="9"/>
        <v>0</v>
      </c>
      <c r="G20" s="3">
        <f t="shared" si="9"/>
        <v>241</v>
      </c>
      <c r="H20" s="3">
        <f t="shared" si="9"/>
        <v>0</v>
      </c>
      <c r="I20" s="3">
        <f t="shared" si="9"/>
        <v>0</v>
      </c>
      <c r="J20" s="3">
        <f t="shared" si="9"/>
        <v>0</v>
      </c>
      <c r="K20" s="3"/>
      <c r="L20" s="3">
        <f t="shared" ref="L20:Q20" si="10">+L18-L19</f>
        <v>0</v>
      </c>
      <c r="M20" s="3">
        <f t="shared" si="10"/>
        <v>0</v>
      </c>
      <c r="N20" s="3">
        <f t="shared" si="10"/>
        <v>0</v>
      </c>
      <c r="O20" s="3">
        <f t="shared" si="10"/>
        <v>0</v>
      </c>
      <c r="P20" s="3">
        <f t="shared" si="10"/>
        <v>555</v>
      </c>
      <c r="Q20" s="3">
        <f t="shared" si="10"/>
        <v>439</v>
      </c>
      <c r="R20" s="3">
        <f>+R18-R19</f>
        <v>478</v>
      </c>
    </row>
    <row r="21" spans="2:18" x14ac:dyDescent="0.2">
      <c r="B21" s="2" t="s">
        <v>34</v>
      </c>
      <c r="C21" s="3">
        <v>34</v>
      </c>
      <c r="D21" s="3"/>
      <c r="E21" s="3"/>
      <c r="F21" s="3"/>
      <c r="G21" s="3">
        <v>5</v>
      </c>
      <c r="H21" s="3"/>
      <c r="I21" s="3"/>
      <c r="J21" s="3"/>
      <c r="K21" s="3"/>
      <c r="L21" s="3"/>
      <c r="M21" s="3"/>
      <c r="N21" s="3"/>
      <c r="O21" s="3"/>
      <c r="P21" s="3">
        <v>4</v>
      </c>
      <c r="Q21" s="3">
        <v>9</v>
      </c>
      <c r="R21" s="3">
        <v>43</v>
      </c>
    </row>
    <row r="22" spans="2:18" x14ac:dyDescent="0.2">
      <c r="B22" s="2" t="s">
        <v>35</v>
      </c>
      <c r="C22" s="3">
        <f t="shared" ref="C22:J22" si="11">+C20-C21</f>
        <v>159</v>
      </c>
      <c r="D22" s="3">
        <f t="shared" si="11"/>
        <v>0</v>
      </c>
      <c r="E22" s="3">
        <f t="shared" si="11"/>
        <v>0</v>
      </c>
      <c r="F22" s="3">
        <f t="shared" si="11"/>
        <v>0</v>
      </c>
      <c r="G22" s="3">
        <f t="shared" si="11"/>
        <v>236</v>
      </c>
      <c r="H22" s="3">
        <f t="shared" si="11"/>
        <v>0</v>
      </c>
      <c r="I22" s="3">
        <f t="shared" si="11"/>
        <v>0</v>
      </c>
      <c r="J22" s="3">
        <f t="shared" si="11"/>
        <v>0</v>
      </c>
      <c r="K22" s="3"/>
      <c r="L22" s="3">
        <f t="shared" ref="L22:Q22" si="12">+L20-L21</f>
        <v>0</v>
      </c>
      <c r="M22" s="3">
        <f t="shared" si="12"/>
        <v>0</v>
      </c>
      <c r="N22" s="3">
        <f t="shared" si="12"/>
        <v>0</v>
      </c>
      <c r="O22" s="3">
        <f t="shared" si="12"/>
        <v>0</v>
      </c>
      <c r="P22" s="3">
        <f t="shared" si="12"/>
        <v>551</v>
      </c>
      <c r="Q22" s="3">
        <f t="shared" si="12"/>
        <v>430</v>
      </c>
      <c r="R22" s="3">
        <f>+R20-R21</f>
        <v>435</v>
      </c>
    </row>
    <row r="23" spans="2:1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2" t="s">
        <v>36</v>
      </c>
      <c r="C24" s="7">
        <f t="shared" ref="C24:F24" si="13">+C22/C25</f>
        <v>0.30786388930840991</v>
      </c>
      <c r="D24" s="7" t="e">
        <f t="shared" si="13"/>
        <v>#DIV/0!</v>
      </c>
      <c r="E24" s="7" t="e">
        <f t="shared" si="13"/>
        <v>#DIV/0!</v>
      </c>
      <c r="F24" s="7" t="e">
        <f t="shared" si="13"/>
        <v>#DIV/0!</v>
      </c>
      <c r="G24" s="7">
        <f>+G22/G25</f>
        <v>0.45521793558666213</v>
      </c>
      <c r="H24" s="7" t="e">
        <f t="shared" ref="H24:J24" si="14">+H22/H25</f>
        <v>#DIV/0!</v>
      </c>
      <c r="I24" s="7" t="e">
        <f t="shared" si="14"/>
        <v>#DIV/0!</v>
      </c>
      <c r="J24" s="7" t="e">
        <f t="shared" si="14"/>
        <v>#DIV/0!</v>
      </c>
      <c r="K24" s="3"/>
      <c r="L24" s="7" t="e">
        <f t="shared" ref="L24:Q24" si="15">+L22/L25</f>
        <v>#DIV/0!</v>
      </c>
      <c r="M24" s="7" t="e">
        <f t="shared" si="15"/>
        <v>#DIV/0!</v>
      </c>
      <c r="N24" s="7" t="e">
        <f t="shared" si="15"/>
        <v>#DIV/0!</v>
      </c>
      <c r="O24" s="7" t="e">
        <f t="shared" si="15"/>
        <v>#DIV/0!</v>
      </c>
      <c r="P24" s="7">
        <f t="shared" si="15"/>
        <v>1.0705098813307741</v>
      </c>
      <c r="Q24" s="7">
        <f t="shared" si="15"/>
        <v>0.83378577522686725</v>
      </c>
      <c r="R24" s="7">
        <f>+R22/R25</f>
        <v>0.84054235270702937</v>
      </c>
    </row>
    <row r="25" spans="2:18" x14ac:dyDescent="0.2">
      <c r="B25" s="2" t="s">
        <v>3</v>
      </c>
      <c r="C25" s="3">
        <f>138.972+377.49</f>
        <v>516.46199999999999</v>
      </c>
      <c r="D25" s="3"/>
      <c r="E25" s="3"/>
      <c r="F25" s="3"/>
      <c r="G25" s="3">
        <f>143.053+375.38</f>
        <v>518.43299999999999</v>
      </c>
      <c r="H25" s="3"/>
      <c r="I25" s="3"/>
      <c r="J25" s="3"/>
      <c r="K25" s="3"/>
      <c r="L25" s="3"/>
      <c r="M25" s="3"/>
      <c r="N25" s="3"/>
      <c r="O25" s="3"/>
      <c r="P25" s="3">
        <f>133.662+381.046</f>
        <v>514.70799999999997</v>
      </c>
      <c r="Q25" s="3">
        <f>138.07+377.65</f>
        <v>515.72</v>
      </c>
      <c r="R25" s="3">
        <f>140.882+376.641</f>
        <v>517.52300000000002</v>
      </c>
    </row>
    <row r="26" spans="2:1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">
      <c r="B27" s="2" t="s">
        <v>37</v>
      </c>
      <c r="C27" s="3"/>
      <c r="D27" s="3"/>
      <c r="E27" s="3"/>
      <c r="F27" s="3"/>
      <c r="G27" s="8">
        <f>+G7/C7-1</f>
        <v>-4.6910755148741434E-2</v>
      </c>
      <c r="H27" s="8" t="e">
        <f t="shared" ref="H27:J27" si="16">+H7/D7-1</f>
        <v>#DIV/0!</v>
      </c>
      <c r="I27" s="8" t="e">
        <f t="shared" si="16"/>
        <v>#DIV/0!</v>
      </c>
      <c r="J27" s="8" t="e">
        <f t="shared" si="16"/>
        <v>#DIV/0!</v>
      </c>
      <c r="K27" s="3"/>
      <c r="L27" s="3"/>
      <c r="M27" s="8" t="e">
        <f t="shared" ref="M27:Q27" si="17">+M7/L7-1</f>
        <v>#DIV/0!</v>
      </c>
      <c r="N27" s="8" t="e">
        <f t="shared" si="17"/>
        <v>#DIV/0!</v>
      </c>
      <c r="O27" s="8" t="e">
        <f t="shared" si="17"/>
        <v>#DIV/0!</v>
      </c>
      <c r="P27" s="8" t="e">
        <f t="shared" si="17"/>
        <v>#DIV/0!</v>
      </c>
      <c r="Q27" s="8">
        <f t="shared" si="17"/>
        <v>1.9935799966210421E-2</v>
      </c>
      <c r="R27" s="8">
        <f>+R7/Q7-1</f>
        <v>6.4435978134835148E-2</v>
      </c>
    </row>
    <row r="28" spans="2:18" x14ac:dyDescent="0.2">
      <c r="B28" s="2" t="s">
        <v>39</v>
      </c>
      <c r="C28" s="8">
        <f t="shared" ref="C28:J28" si="18">+C9/C7</f>
        <v>0.49656750572082381</v>
      </c>
      <c r="D28" s="8" t="e">
        <f t="shared" si="18"/>
        <v>#DIV/0!</v>
      </c>
      <c r="E28" s="8" t="e">
        <f t="shared" si="18"/>
        <v>#DIV/0!</v>
      </c>
      <c r="F28" s="8" t="e">
        <f t="shared" si="18"/>
        <v>#DIV/0!</v>
      </c>
      <c r="G28" s="8">
        <f t="shared" si="18"/>
        <v>0.46338535414165666</v>
      </c>
      <c r="H28" s="8" t="e">
        <f t="shared" si="18"/>
        <v>#DIV/0!</v>
      </c>
      <c r="I28" s="8" t="e">
        <f t="shared" si="18"/>
        <v>#DIV/0!</v>
      </c>
      <c r="J28" s="8" t="e">
        <f t="shared" si="18"/>
        <v>#DIV/0!</v>
      </c>
      <c r="K28" s="3"/>
      <c r="L28" s="8" t="e">
        <f t="shared" ref="L28:Q28" si="19">+L9/L7</f>
        <v>#DIV/0!</v>
      </c>
      <c r="M28" s="8" t="e">
        <f t="shared" si="19"/>
        <v>#DIV/0!</v>
      </c>
      <c r="N28" s="8" t="e">
        <f t="shared" si="19"/>
        <v>#DIV/0!</v>
      </c>
      <c r="O28" s="8" t="e">
        <f t="shared" si="19"/>
        <v>#DIV/0!</v>
      </c>
      <c r="P28" s="8">
        <f t="shared" si="19"/>
        <v>0.47964183139043759</v>
      </c>
      <c r="Q28" s="8">
        <f t="shared" si="19"/>
        <v>0.47374523770084481</v>
      </c>
      <c r="R28" s="8">
        <f>+R9/R7</f>
        <v>0.47790227201991908</v>
      </c>
    </row>
    <row r="29" spans="2:18" x14ac:dyDescent="0.2">
      <c r="B29" s="2" t="s">
        <v>38</v>
      </c>
      <c r="C29" s="8">
        <f t="shared" ref="C29:J29" si="20">+C14/C7</f>
        <v>0.20251716247139587</v>
      </c>
      <c r="D29" s="8" t="e">
        <f t="shared" si="20"/>
        <v>#DIV/0!</v>
      </c>
      <c r="E29" s="8" t="e">
        <f t="shared" si="20"/>
        <v>#DIV/0!</v>
      </c>
      <c r="F29" s="8" t="e">
        <f t="shared" si="20"/>
        <v>#DIV/0!</v>
      </c>
      <c r="G29" s="8">
        <f t="shared" si="20"/>
        <v>0.12845138055222088</v>
      </c>
      <c r="H29" s="8" t="e">
        <f t="shared" si="20"/>
        <v>#DIV/0!</v>
      </c>
      <c r="I29" s="8" t="e">
        <f t="shared" si="20"/>
        <v>#DIV/0!</v>
      </c>
      <c r="J29" s="8" t="e">
        <f t="shared" si="20"/>
        <v>#DIV/0!</v>
      </c>
      <c r="K29" s="3"/>
      <c r="L29" s="8" t="e">
        <f t="shared" ref="L29:Q29" si="21">+L14/L7</f>
        <v>#DIV/0!</v>
      </c>
      <c r="M29" s="8" t="e">
        <f t="shared" si="21"/>
        <v>#DIV/0!</v>
      </c>
      <c r="N29" s="8" t="e">
        <f t="shared" si="21"/>
        <v>#DIV/0!</v>
      </c>
      <c r="O29" s="8" t="e">
        <f t="shared" si="21"/>
        <v>#DIV/0!</v>
      </c>
      <c r="P29" s="8">
        <f t="shared" si="21"/>
        <v>0.12062848454130766</v>
      </c>
      <c r="Q29" s="8">
        <f t="shared" si="21"/>
        <v>0.13085969852575782</v>
      </c>
      <c r="R29" s="8">
        <f>+R14/R7</f>
        <v>0.12807345160286338</v>
      </c>
    </row>
    <row r="30" spans="2:18" x14ac:dyDescent="0.2">
      <c r="B30" s="2" t="s">
        <v>40</v>
      </c>
      <c r="C30" s="8">
        <f t="shared" ref="C30:J30" si="22">+C19/C18</f>
        <v>0.27169811320754716</v>
      </c>
      <c r="D30" s="8" t="e">
        <f t="shared" si="22"/>
        <v>#DIV/0!</v>
      </c>
      <c r="E30" s="8" t="e">
        <f t="shared" si="22"/>
        <v>#DIV/0!</v>
      </c>
      <c r="F30" s="8" t="e">
        <f t="shared" si="22"/>
        <v>#DIV/0!</v>
      </c>
      <c r="G30" s="8">
        <f t="shared" si="22"/>
        <v>0.26969696969696971</v>
      </c>
      <c r="H30" s="8" t="e">
        <f t="shared" si="22"/>
        <v>#DIV/0!</v>
      </c>
      <c r="I30" s="8" t="e">
        <f t="shared" si="22"/>
        <v>#DIV/0!</v>
      </c>
      <c r="J30" s="8" t="e">
        <f t="shared" si="22"/>
        <v>#DIV/0!</v>
      </c>
      <c r="K30" s="3"/>
      <c r="L30" s="8" t="e">
        <f t="shared" ref="L30:Q30" si="23">+L19/L18</f>
        <v>#DIV/0!</v>
      </c>
      <c r="M30" s="8" t="e">
        <f t="shared" si="23"/>
        <v>#DIV/0!</v>
      </c>
      <c r="N30" s="8" t="e">
        <f t="shared" si="23"/>
        <v>#DIV/0!</v>
      </c>
      <c r="O30" s="8" t="e">
        <f t="shared" si="23"/>
        <v>#DIV/0!</v>
      </c>
      <c r="P30" s="8">
        <f t="shared" si="23"/>
        <v>0.25</v>
      </c>
      <c r="Q30" s="8">
        <f t="shared" si="23"/>
        <v>0.27914614121510672</v>
      </c>
      <c r="R30" s="8">
        <f>+R19/R18</f>
        <v>0.20465890183028287</v>
      </c>
    </row>
    <row r="31" spans="2:1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</sheetData>
  <hyperlinks>
    <hyperlink ref="A1" location="Main!A1" display="Main" xr:uid="{8D827EB8-38A3-430C-AFF2-BA519A1DAA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2025-01-07T13:51:23Z</dcterms:created>
  <dcterms:modified xsi:type="dcterms:W3CDTF">2025-09-02T17:46:12Z</dcterms:modified>
</cp:coreProperties>
</file>