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7DA1C4D1-E3F0-4FB4-A4FD-263B4C724982}" xr6:coauthVersionLast="47" xr6:coauthVersionMax="47" xr10:uidLastSave="{00000000-0000-0000-0000-000000000000}"/>
  <bookViews>
    <workbookView xWindow="225" yWindow="1950" windowWidth="38175" windowHeight="15240" xr2:uid="{98C648A9-E26D-4C03-ABFB-F82A267C313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L42" i="2"/>
  <c r="L41" i="2"/>
  <c r="L40" i="2"/>
  <c r="L39" i="2"/>
  <c r="L38" i="2"/>
  <c r="L37" i="2"/>
  <c r="L36" i="2"/>
  <c r="L35" i="2"/>
  <c r="L34" i="2"/>
  <c r="J29" i="2"/>
  <c r="G29" i="2"/>
  <c r="F29" i="2"/>
  <c r="D29" i="2"/>
  <c r="C29" i="2"/>
  <c r="L29" i="2"/>
  <c r="K29" i="2"/>
  <c r="L27" i="2"/>
  <c r="L25" i="2"/>
  <c r="L21" i="2"/>
  <c r="L15" i="2"/>
  <c r="L9" i="2"/>
  <c r="L8" i="2"/>
  <c r="L7" i="2"/>
  <c r="L6" i="2"/>
  <c r="K39" i="2"/>
  <c r="K42" i="2"/>
  <c r="K41" i="2"/>
  <c r="K40" i="2"/>
  <c r="K38" i="2"/>
  <c r="K37" i="2"/>
  <c r="K36" i="2"/>
  <c r="K35" i="2"/>
  <c r="K34" i="2"/>
  <c r="K27" i="2"/>
  <c r="K25" i="2"/>
  <c r="K21" i="2"/>
  <c r="K15" i="2"/>
  <c r="K9" i="2"/>
  <c r="K8" i="2"/>
  <c r="K7" i="2"/>
  <c r="K6" i="2"/>
  <c r="R29" i="2"/>
  <c r="Q29" i="2"/>
  <c r="P29" i="2"/>
  <c r="T8" i="2"/>
  <c r="S8" i="2"/>
  <c r="R8" i="2"/>
  <c r="Q8" i="2"/>
  <c r="P8" i="2"/>
  <c r="T7" i="2"/>
  <c r="S7" i="2"/>
  <c r="R7" i="2"/>
  <c r="Q7" i="2"/>
  <c r="P7" i="2"/>
  <c r="T6" i="2"/>
  <c r="S6" i="2"/>
  <c r="R6" i="2"/>
  <c r="Q6" i="2"/>
  <c r="P6" i="2"/>
  <c r="T9" i="2"/>
  <c r="S9" i="2"/>
  <c r="R9" i="2"/>
  <c r="Q9" i="2"/>
  <c r="P9" i="2"/>
  <c r="T15" i="2"/>
  <c r="T21" i="2" s="1"/>
  <c r="T25" i="2" s="1"/>
  <c r="T27" i="2" s="1"/>
  <c r="T29" i="2" s="1"/>
  <c r="S15" i="2"/>
  <c r="S21" i="2" s="1"/>
  <c r="S25" i="2" s="1"/>
  <c r="S27" i="2" s="1"/>
  <c r="S29" i="2" s="1"/>
  <c r="R15" i="2"/>
  <c r="R21" i="2" s="1"/>
  <c r="R25" i="2" s="1"/>
  <c r="Q15" i="2"/>
  <c r="Q21" i="2" s="1"/>
  <c r="Q25" i="2" s="1"/>
  <c r="P15" i="2"/>
  <c r="P21" i="2" s="1"/>
  <c r="P25" i="2" s="1"/>
  <c r="J39" i="2"/>
  <c r="I39" i="2"/>
  <c r="H39" i="2"/>
  <c r="J38" i="2"/>
  <c r="I38" i="2"/>
  <c r="H38" i="2"/>
  <c r="J37" i="2"/>
  <c r="I37" i="2"/>
  <c r="H37" i="2"/>
  <c r="G38" i="2"/>
  <c r="G37" i="2"/>
  <c r="G39" i="2"/>
  <c r="J36" i="2"/>
  <c r="J35" i="2"/>
  <c r="J34" i="2"/>
  <c r="H36" i="2"/>
  <c r="G36" i="2"/>
  <c r="H35" i="2"/>
  <c r="G35" i="2"/>
  <c r="H34" i="2"/>
  <c r="G34" i="2"/>
  <c r="I36" i="2"/>
  <c r="I35" i="2"/>
  <c r="I34" i="2"/>
  <c r="J9" i="2"/>
  <c r="I9" i="2"/>
  <c r="H9" i="2"/>
  <c r="G9" i="2"/>
  <c r="F9" i="2"/>
  <c r="D9" i="2"/>
  <c r="C9" i="2"/>
  <c r="E9" i="2"/>
  <c r="J7" i="2"/>
  <c r="H7" i="2"/>
  <c r="G7" i="2"/>
  <c r="F7" i="2"/>
  <c r="E7" i="2"/>
  <c r="D7" i="2"/>
  <c r="C7" i="2"/>
  <c r="J8" i="2"/>
  <c r="H8" i="2"/>
  <c r="G8" i="2"/>
  <c r="F8" i="2"/>
  <c r="E8" i="2"/>
  <c r="D8" i="2"/>
  <c r="C8" i="2"/>
  <c r="I8" i="2"/>
  <c r="I7" i="2"/>
  <c r="I6" i="2"/>
  <c r="J6" i="2"/>
  <c r="H6" i="2"/>
  <c r="G6" i="2"/>
  <c r="F6" i="2"/>
  <c r="E6" i="2"/>
  <c r="D6" i="2"/>
  <c r="C6" i="2"/>
  <c r="J15" i="2"/>
  <c r="J21" i="2" s="1"/>
  <c r="H15" i="2"/>
  <c r="H21" i="2" s="1"/>
  <c r="H25" i="2" s="1"/>
  <c r="H27" i="2" s="1"/>
  <c r="H29" i="2" s="1"/>
  <c r="G15" i="2"/>
  <c r="G21" i="2" s="1"/>
  <c r="F15" i="2"/>
  <c r="F21" i="2" s="1"/>
  <c r="F25" i="2" s="1"/>
  <c r="F27" i="2" s="1"/>
  <c r="E15" i="2"/>
  <c r="E21" i="2" s="1"/>
  <c r="E25" i="2" s="1"/>
  <c r="E27" i="2" s="1"/>
  <c r="D15" i="2"/>
  <c r="D21" i="2" s="1"/>
  <c r="D25" i="2" s="1"/>
  <c r="D27" i="2" s="1"/>
  <c r="C15" i="2"/>
  <c r="C21" i="2" s="1"/>
  <c r="C25" i="2" s="1"/>
  <c r="C27" i="2" s="1"/>
  <c r="I15" i="2"/>
  <c r="I21" i="2" s="1"/>
  <c r="I25" i="2" s="1"/>
  <c r="I27" i="2" s="1"/>
  <c r="I4" i="1"/>
  <c r="J25" i="2" l="1"/>
  <c r="J27" i="2" s="1"/>
  <c r="I7" i="1"/>
  <c r="I40" i="2"/>
  <c r="I41" i="2"/>
  <c r="I42" i="2"/>
  <c r="G25" i="2"/>
  <c r="G27" i="2" s="1"/>
  <c r="G41" i="2"/>
  <c r="C40" i="2"/>
  <c r="D40" i="2"/>
  <c r="E40" i="2"/>
  <c r="F40" i="2"/>
  <c r="G40" i="2"/>
  <c r="C41" i="2"/>
  <c r="D41" i="2"/>
  <c r="E41" i="2"/>
  <c r="F41" i="2"/>
  <c r="C42" i="2"/>
  <c r="D42" i="2"/>
  <c r="E42" i="2"/>
  <c r="F42" i="2"/>
  <c r="H40" i="2"/>
  <c r="H42" i="2"/>
  <c r="J40" i="2"/>
  <c r="H41" i="2"/>
  <c r="J41" i="2"/>
  <c r="J42" i="2"/>
  <c r="G42" i="2" l="1"/>
  <c r="I29" i="2" l="1"/>
  <c r="E29" i="2"/>
</calcChain>
</file>

<file path=xl/sharedStrings.xml><?xml version="1.0" encoding="utf-8"?>
<sst xmlns="http://schemas.openxmlformats.org/spreadsheetml/2006/main" count="72" uniqueCount="68">
  <si>
    <t>ZAL.DE</t>
  </si>
  <si>
    <t>Zalando</t>
  </si>
  <si>
    <t>numbers in mio EUR</t>
  </si>
  <si>
    <t>IR</t>
  </si>
  <si>
    <t>Price</t>
  </si>
  <si>
    <t>Shares</t>
  </si>
  <si>
    <t>MC</t>
  </si>
  <si>
    <t>Cash</t>
  </si>
  <si>
    <t>Debt</t>
  </si>
  <si>
    <t>EV</t>
  </si>
  <si>
    <t>Q324</t>
  </si>
  <si>
    <t>Notes</t>
  </si>
  <si>
    <t>Acqusition of About You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</si>
  <si>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</si>
  <si>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</si>
  <si>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</si>
  <si>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</si>
  <si>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</si>
  <si>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</si>
  <si>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</si>
  <si>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</si>
  <si>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</si>
  <si>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COGS</t>
  </si>
  <si>
    <t>Gross Profit</t>
  </si>
  <si>
    <t>Fulfilment</t>
  </si>
  <si>
    <t>Marketing</t>
  </si>
  <si>
    <t>Administrative</t>
  </si>
  <si>
    <t>Other Operating Income</t>
  </si>
  <si>
    <t>Other Operating Expenses</t>
  </si>
  <si>
    <t>Operating Income</t>
  </si>
  <si>
    <t>Finance Income</t>
  </si>
  <si>
    <t>Finance Expenses</t>
  </si>
  <si>
    <t>Other</t>
  </si>
  <si>
    <t>Pretax Income</t>
  </si>
  <si>
    <t>Tax Expenses</t>
  </si>
  <si>
    <t>Net Income</t>
  </si>
  <si>
    <t>EPS</t>
  </si>
  <si>
    <t>Employee Count</t>
  </si>
  <si>
    <t>GMV</t>
  </si>
  <si>
    <t>Number of Costumers</t>
  </si>
  <si>
    <t>Number of Orders</t>
  </si>
  <si>
    <t>GMV per Costumer</t>
  </si>
  <si>
    <t>Orders per Costumer</t>
  </si>
  <si>
    <t>Average Value of Order</t>
  </si>
  <si>
    <t>Conversion Rate</t>
  </si>
  <si>
    <t>GMV Growth</t>
  </si>
  <si>
    <t>Costumer Growth</t>
  </si>
  <si>
    <t>Order Growth</t>
  </si>
  <si>
    <t>Revenue Growth</t>
  </si>
  <si>
    <t xml:space="preserve">Gross Margin </t>
  </si>
  <si>
    <t xml:space="preserve">Operating Margin </t>
  </si>
  <si>
    <t>Tax Rate</t>
  </si>
  <si>
    <t>B2C Revenue</t>
  </si>
  <si>
    <t>B2B Revenue</t>
  </si>
  <si>
    <t>B2C Growth</t>
  </si>
  <si>
    <t>B2B Growth</t>
  </si>
  <si>
    <t>Guidance</t>
  </si>
  <si>
    <t>GMV 3-5%</t>
  </si>
  <si>
    <t>Revenue 2-5%</t>
  </si>
  <si>
    <t>FY20</t>
  </si>
  <si>
    <t>FY21</t>
  </si>
  <si>
    <t>FY22</t>
  </si>
  <si>
    <t>FY23</t>
  </si>
  <si>
    <t>FY24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</si>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</sst>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;\(#,##0.0\)"/>
    <numFmt numFmtId="166" formatCode="#,##0;\(#,##0\)"/>
    <numFmt numFmtId="167" formatCode="#,##0.00;\(#,##0.00\)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1" fillId="0" borderId="0" xfId="0" applyFont="1"/>
    <xf numFmtId="165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0" fontId="6" fillId="0" borderId="0" xfId="0" applyFont="1"/>
    <xf numFmtId="164" fontId="1" fillId="0" borderId="0" xfId="0" applyNumberFormat="1" applyFont="1"/>
    <xf numFmtId="9" fontId="1" fillId="0" borderId="0" xfId="1" applyFont="1"/>
    <xf numFmtId="165" fontId="4" fillId="0" borderId="0" xfId="0" applyNumberFormat="1" applyFont="1"/>
    <xf numFmtId="167" fontId="1" fillId="0" borderId="0" xfId="0" applyNumberFormat="1" applyFont="1"/>
    <xf numFmtId="166" fontId="1" fillId="0" borderId="0" xfId="0" applyNumberFormat="1" applyFont="1"/>
    <xf numFmtId="9" fontId="4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rporate.zalando.com/de/investor-rel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CB31F-2D56-46E3-B670-4DC6239CE78A}">
  <dimension ref="A1:J19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3.42578125" style="2" customWidth="1"/>
    <col min="2" max="16384" width="9.140625" style="2"/>
  </cols>
  <sheetData>
    <row r="1" spans="1:10" x14ac:dyDescent="0.2">
      <c r="A1" s="1" t="s">
        <v>1</v>
      </c>
    </row>
    <row r="2" spans="1:10" x14ac:dyDescent="0.2">
      <c r="A2" s="2" t="s">
        <v>2</v>
      </c>
      <c r="H2" s="2" t="s">
        <v>4</v>
      </c>
      <c r="I2" s="2">
        <v>23.72</v>
      </c>
    </row>
    <row r="3" spans="1:10" x14ac:dyDescent="0.2">
      <c r="H3" s="2" t="s">
        <v>5</v>
      </c>
      <c r="I3" s="3">
        <v>260.3</v>
      </c>
      <c r="J3" s="4" t="s">
        <v>65</v>
      </c>
    </row>
    <row r="4" spans="1:10" x14ac:dyDescent="0.2">
      <c r="B4" s="2" t="s">
        <v>0</v>
      </c>
      <c r="H4" s="2" t="s">
        <v>6</v>
      </c>
      <c r="I4" s="3">
        <f>+I2*I3</f>
        <v>6174.3159999999998</v>
      </c>
    </row>
    <row r="5" spans="1:10" x14ac:dyDescent="0.2">
      <c r="B5" s="5" t="s">
        <v>3</v>
      </c>
      <c r="H5" s="2" t="s">
        <v>7</v>
      </c>
      <c r="I5" s="3">
        <v>2183</v>
      </c>
      <c r="J5" s="4" t="s">
        <v>65</v>
      </c>
    </row>
    <row r="6" spans="1:10" x14ac:dyDescent="0.2">
      <c r="H6" s="2" t="s">
        <v>8</v>
      </c>
      <c r="I6" s="3">
        <f>475.5+11.3+399+206.4</f>
        <v>1092.2</v>
      </c>
      <c r="J6" s="4" t="s">
        <v>65</v>
      </c>
    </row>
    <row r="7" spans="1:10" x14ac:dyDescent="0.2">
      <c r="H7" s="2" t="s">
        <v>9</v>
      </c>
      <c r="I7" s="3">
        <f>+I4-I5+I6</f>
        <v>5083.5159999999996</v>
      </c>
    </row>
    <row r="15" spans="1:10" x14ac:dyDescent="0.2">
      <c r="B15" s="6" t="s">
        <v>11</v>
      </c>
    </row>
    <row r="16" spans="1:10" x14ac:dyDescent="0.2">
      <c r="B16" s="2" t="s">
        <v>12</v>
      </c>
    </row>
    <row r="17" spans="2:2" x14ac:dyDescent="0.2">
      <c r="B17" s="6" t="s">
        <v>56</v>
      </c>
    </row>
    <row r="18" spans="2:2" x14ac:dyDescent="0.2">
      <c r="B18" s="2" t="s">
        <v>57</v>
      </c>
    </row>
    <row r="19" spans="2:2" x14ac:dyDescent="0.2">
      <c r="B19" s="2" t="s">
        <v>58</v>
      </c>
    </row>
  </sheetData>
  <hyperlinks>
    <hyperlink ref="B5" r:id="rId1" xr:uid="{2E71AB40-DF71-4450-B663-D7C206ADFF6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B6BCF-56F9-4A6F-A0B9-70CA233D4BF4}">
  <dimension ref="A1:BM464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28.140625" style="2" customWidth="1"/>
    <col min="3" max="16384" width="9.140625" style="2"/>
  </cols>
  <sheetData>
    <row r="1" spans="1:65" x14ac:dyDescent="0.2">
      <c r="A1" s="5" t="s">
        <v>13</v>
      </c>
    </row>
    <row r="2" spans="1:65" x14ac:dyDescent="0.2"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4" t="s">
        <v>10</v>
      </c>
      <c r="J2" s="4" t="s">
        <v>20</v>
      </c>
      <c r="K2" s="4" t="s">
        <v>64</v>
      </c>
      <c r="L2" s="4" t="s">
        <v>65</v>
      </c>
      <c r="M2" s="4" t="s">
        <v>66</v>
      </c>
      <c r="N2" s="4" t="s">
        <v>67</v>
      </c>
      <c r="P2" s="4" t="s">
        <v>59</v>
      </c>
      <c r="Q2" s="4" t="s">
        <v>60</v>
      </c>
      <c r="R2" s="4" t="s">
        <v>61</v>
      </c>
      <c r="S2" s="4" t="s">
        <v>62</v>
      </c>
      <c r="T2" s="4" t="s">
        <v>63</v>
      </c>
    </row>
    <row r="3" spans="1:65" x14ac:dyDescent="0.2">
      <c r="B3" s="2" t="s">
        <v>38</v>
      </c>
      <c r="C3" s="3"/>
      <c r="D3" s="3"/>
      <c r="E3" s="3">
        <v>3209.3</v>
      </c>
      <c r="F3" s="3"/>
      <c r="G3" s="3">
        <v>3284.5</v>
      </c>
      <c r="H3" s="3">
        <v>3867.9</v>
      </c>
      <c r="I3" s="3">
        <v>3458.5</v>
      </c>
      <c r="J3" s="3">
        <v>4674.3999999999996</v>
      </c>
      <c r="K3" s="3">
        <v>3945.7</v>
      </c>
      <c r="L3" s="3">
        <v>4058.1</v>
      </c>
      <c r="M3" s="3"/>
      <c r="N3" s="3"/>
      <c r="O3" s="3"/>
      <c r="P3" s="3">
        <v>10696</v>
      </c>
      <c r="Q3" s="3">
        <v>14332.7</v>
      </c>
      <c r="R3" s="3">
        <v>14788.7</v>
      </c>
      <c r="S3" s="3">
        <v>14631</v>
      </c>
      <c r="T3" s="3">
        <v>15296.2</v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</row>
    <row r="4" spans="1:65" x14ac:dyDescent="0.2">
      <c r="B4" s="2" t="s">
        <v>39</v>
      </c>
      <c r="C4" s="3"/>
      <c r="D4" s="3"/>
      <c r="E4" s="3">
        <v>50.1</v>
      </c>
      <c r="F4" s="3"/>
      <c r="G4" s="3">
        <v>49.5</v>
      </c>
      <c r="H4" s="3">
        <v>49.8</v>
      </c>
      <c r="I4" s="3">
        <v>50.3</v>
      </c>
      <c r="J4" s="3">
        <v>51.8</v>
      </c>
      <c r="K4" s="3">
        <v>52.4</v>
      </c>
      <c r="L4" s="3">
        <v>52.9</v>
      </c>
      <c r="M4" s="3"/>
      <c r="N4" s="3"/>
      <c r="O4" s="3"/>
      <c r="P4" s="3">
        <v>38.700000000000003</v>
      </c>
      <c r="Q4" s="3">
        <v>48.5</v>
      </c>
      <c r="R4" s="3">
        <v>51.2</v>
      </c>
      <c r="S4" s="3">
        <v>49.6</v>
      </c>
      <c r="T4" s="3">
        <v>51.8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</row>
    <row r="5" spans="1:65" x14ac:dyDescent="0.2">
      <c r="B5" s="2" t="s">
        <v>40</v>
      </c>
      <c r="C5" s="3"/>
      <c r="D5" s="3"/>
      <c r="E5" s="3">
        <v>54.5</v>
      </c>
      <c r="F5" s="3"/>
      <c r="G5" s="3">
        <v>55.2</v>
      </c>
      <c r="H5" s="3">
        <v>63.4</v>
      </c>
      <c r="I5" s="3">
        <v>57.9</v>
      </c>
      <c r="J5" s="3">
        <v>74.5</v>
      </c>
      <c r="K5" s="3">
        <v>58.5</v>
      </c>
      <c r="L5" s="3">
        <v>65</v>
      </c>
      <c r="M5" s="3"/>
      <c r="N5" s="3"/>
      <c r="O5" s="3"/>
      <c r="P5" s="3">
        <v>185.5</v>
      </c>
      <c r="Q5" s="3">
        <v>252.2</v>
      </c>
      <c r="R5" s="3">
        <v>261.10000000000002</v>
      </c>
      <c r="S5" s="3">
        <v>244.8</v>
      </c>
      <c r="T5" s="3">
        <v>251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</row>
    <row r="6" spans="1:65" x14ac:dyDescent="0.2">
      <c r="B6" s="2" t="s">
        <v>41</v>
      </c>
      <c r="C6" s="3" t="e">
        <f>+C3/C4</f>
        <v>#DIV/0!</v>
      </c>
      <c r="D6" s="3" t="e">
        <f t="shared" ref="D6:K6" si="0">+D3/D4</f>
        <v>#DIV/0!</v>
      </c>
      <c r="E6" s="3">
        <f t="shared" si="0"/>
        <v>64.057884231536931</v>
      </c>
      <c r="F6" s="3" t="e">
        <f t="shared" si="0"/>
        <v>#DIV/0!</v>
      </c>
      <c r="G6" s="3">
        <f t="shared" si="0"/>
        <v>66.353535353535349</v>
      </c>
      <c r="H6" s="3">
        <f t="shared" si="0"/>
        <v>77.668674698795186</v>
      </c>
      <c r="I6" s="3">
        <f>+I3/I4</f>
        <v>68.757455268389663</v>
      </c>
      <c r="J6" s="3">
        <f t="shared" si="0"/>
        <v>90.239382239382238</v>
      </c>
      <c r="K6" s="3">
        <f t="shared" si="0"/>
        <v>75.299618320610691</v>
      </c>
      <c r="L6" s="3">
        <f t="shared" ref="L6" si="1">+L3/L4</f>
        <v>76.71266540642722</v>
      </c>
      <c r="M6" s="3"/>
      <c r="N6" s="3"/>
      <c r="O6" s="3"/>
      <c r="P6" s="3">
        <f t="shared" ref="P6:T6" si="2">+P3/P4</f>
        <v>276.38242894056845</v>
      </c>
      <c r="Q6" s="3">
        <f t="shared" si="2"/>
        <v>295.51958762886602</v>
      </c>
      <c r="R6" s="3">
        <f t="shared" si="2"/>
        <v>288.841796875</v>
      </c>
      <c r="S6" s="3">
        <f t="shared" si="2"/>
        <v>294.97983870967744</v>
      </c>
      <c r="T6" s="3">
        <f t="shared" si="2"/>
        <v>295.29343629343634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</row>
    <row r="7" spans="1:65" x14ac:dyDescent="0.2">
      <c r="B7" s="2" t="s">
        <v>42</v>
      </c>
      <c r="C7" s="3" t="e">
        <f t="shared" ref="C7:H7" si="3">+C5/C4</f>
        <v>#DIV/0!</v>
      </c>
      <c r="D7" s="3" t="e">
        <f t="shared" si="3"/>
        <v>#DIV/0!</v>
      </c>
      <c r="E7" s="3">
        <f t="shared" si="3"/>
        <v>1.0878243512974051</v>
      </c>
      <c r="F7" s="3" t="e">
        <f t="shared" si="3"/>
        <v>#DIV/0!</v>
      </c>
      <c r="G7" s="3">
        <f t="shared" si="3"/>
        <v>1.1151515151515152</v>
      </c>
      <c r="H7" s="3">
        <f t="shared" si="3"/>
        <v>1.2730923694779117</v>
      </c>
      <c r="I7" s="3">
        <f>+I5/I4</f>
        <v>1.151093439363817</v>
      </c>
      <c r="J7" s="3">
        <f t="shared" ref="J7:T7" si="4">+J5/J4</f>
        <v>1.4382239382239383</v>
      </c>
      <c r="K7" s="3">
        <f t="shared" si="4"/>
        <v>1.116412213740458</v>
      </c>
      <c r="L7" s="3">
        <f t="shared" ref="L7" si="5">+L5/L4</f>
        <v>1.2287334593572778</v>
      </c>
      <c r="M7" s="3"/>
      <c r="N7" s="3"/>
      <c r="O7" s="3"/>
      <c r="P7" s="3">
        <f t="shared" si="4"/>
        <v>4.79328165374677</v>
      </c>
      <c r="Q7" s="3">
        <f t="shared" si="4"/>
        <v>5.2</v>
      </c>
      <c r="R7" s="3">
        <f t="shared" si="4"/>
        <v>5.099609375</v>
      </c>
      <c r="S7" s="3">
        <f t="shared" si="4"/>
        <v>4.935483870967742</v>
      </c>
      <c r="T7" s="3">
        <f t="shared" si="4"/>
        <v>4.8455598455598459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</row>
    <row r="8" spans="1:65" x14ac:dyDescent="0.2">
      <c r="B8" s="2" t="s">
        <v>43</v>
      </c>
      <c r="C8" s="3" t="e">
        <f t="shared" ref="C8:H8" si="6">+C3/C5</f>
        <v>#DIV/0!</v>
      </c>
      <c r="D8" s="3" t="e">
        <f t="shared" si="6"/>
        <v>#DIV/0!</v>
      </c>
      <c r="E8" s="3">
        <f t="shared" si="6"/>
        <v>58.886238532110092</v>
      </c>
      <c r="F8" s="3" t="e">
        <f t="shared" si="6"/>
        <v>#DIV/0!</v>
      </c>
      <c r="G8" s="3">
        <f t="shared" si="6"/>
        <v>59.501811594202898</v>
      </c>
      <c r="H8" s="3">
        <f t="shared" si="6"/>
        <v>61.00788643533123</v>
      </c>
      <c r="I8" s="3">
        <f>+I3/I5</f>
        <v>59.732297063903282</v>
      </c>
      <c r="J8" s="3">
        <f t="shared" ref="J8:T8" si="7">+J3/J5</f>
        <v>62.743624161073818</v>
      </c>
      <c r="K8" s="3">
        <f t="shared" si="7"/>
        <v>67.447863247863239</v>
      </c>
      <c r="L8" s="3">
        <f t="shared" ref="L8" si="8">+L3/L5</f>
        <v>62.432307692307688</v>
      </c>
      <c r="M8" s="3"/>
      <c r="N8" s="3"/>
      <c r="O8" s="3"/>
      <c r="P8" s="3">
        <f t="shared" si="7"/>
        <v>57.660377358490564</v>
      </c>
      <c r="Q8" s="3">
        <f t="shared" si="7"/>
        <v>56.830689928628075</v>
      </c>
      <c r="R8" s="3">
        <f t="shared" si="7"/>
        <v>56.639984680199156</v>
      </c>
      <c r="S8" s="3">
        <f t="shared" si="7"/>
        <v>59.767156862745097</v>
      </c>
      <c r="T8" s="3">
        <f t="shared" si="7"/>
        <v>60.941035856573706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</row>
    <row r="9" spans="1:65" x14ac:dyDescent="0.2">
      <c r="B9" s="2" t="s">
        <v>44</v>
      </c>
      <c r="C9" s="8" t="e">
        <f t="shared" ref="C9:D9" si="9">+C13/C3</f>
        <v>#DIV/0!</v>
      </c>
      <c r="D9" s="8" t="e">
        <f t="shared" si="9"/>
        <v>#DIV/0!</v>
      </c>
      <c r="E9" s="8">
        <f>+E13/E3</f>
        <v>0.70884616583055493</v>
      </c>
      <c r="F9" s="8" t="e">
        <f t="shared" ref="F9:T9" si="10">+F13/F3</f>
        <v>#DIV/0!</v>
      </c>
      <c r="G9" s="8">
        <f t="shared" si="10"/>
        <v>0.68241741513167908</v>
      </c>
      <c r="H9" s="8">
        <f t="shared" si="10"/>
        <v>0.68336823599369156</v>
      </c>
      <c r="I9" s="8">
        <f t="shared" si="10"/>
        <v>0.69061731964724593</v>
      </c>
      <c r="J9" s="8">
        <f t="shared" si="10"/>
        <v>0</v>
      </c>
      <c r="K9" s="8">
        <f t="shared" si="10"/>
        <v>0.61319917885292852</v>
      </c>
      <c r="L9" s="8">
        <f t="shared" ref="L9" si="11">+L13/L3</f>
        <v>0.69862743648505454</v>
      </c>
      <c r="M9" s="8"/>
      <c r="N9" s="8"/>
      <c r="O9" s="3"/>
      <c r="P9" s="8">
        <f t="shared" si="10"/>
        <v>0.73784592370979807</v>
      </c>
      <c r="Q9" s="8">
        <f t="shared" si="10"/>
        <v>0.72240401320058323</v>
      </c>
      <c r="R9" s="8">
        <f t="shared" si="10"/>
        <v>0.69950705606307506</v>
      </c>
      <c r="S9" s="8">
        <f t="shared" si="10"/>
        <v>0.69326088442348444</v>
      </c>
      <c r="T9" s="8">
        <f t="shared" si="10"/>
        <v>0.69118473869327024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</row>
    <row r="10" spans="1:65" x14ac:dyDescent="0.2"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</row>
    <row r="11" spans="1:65" x14ac:dyDescent="0.2">
      <c r="B11" s="2" t="s">
        <v>52</v>
      </c>
      <c r="C11" s="3"/>
      <c r="D11" s="3"/>
      <c r="E11" s="3">
        <v>2063</v>
      </c>
      <c r="F11" s="3"/>
      <c r="G11" s="3"/>
      <c r="H11" s="3"/>
      <c r="I11" s="3">
        <v>2151.5</v>
      </c>
      <c r="J11" s="3"/>
      <c r="K11" s="3">
        <v>2182.5</v>
      </c>
      <c r="L11" s="3">
        <v>2576.1</v>
      </c>
      <c r="M11" s="3"/>
      <c r="N11" s="3"/>
      <c r="O11" s="3"/>
      <c r="P11" s="3"/>
      <c r="Q11" s="3"/>
      <c r="R11" s="3"/>
      <c r="S11" s="3">
        <v>9301.7999999999993</v>
      </c>
      <c r="T11" s="3">
        <v>9657.7000000000007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</row>
    <row r="12" spans="1:65" x14ac:dyDescent="0.2">
      <c r="B12" s="2" t="s">
        <v>53</v>
      </c>
      <c r="C12" s="3"/>
      <c r="D12" s="3"/>
      <c r="E12" s="3">
        <v>215.8</v>
      </c>
      <c r="F12" s="3"/>
      <c r="G12" s="3"/>
      <c r="H12" s="3"/>
      <c r="I12" s="3">
        <v>239.7</v>
      </c>
      <c r="J12" s="3"/>
      <c r="K12" s="3">
        <v>240</v>
      </c>
      <c r="L12" s="3">
        <v>262.39999999999998</v>
      </c>
      <c r="M12" s="3"/>
      <c r="N12" s="3"/>
      <c r="O12" s="3"/>
      <c r="P12" s="3"/>
      <c r="Q12" s="3"/>
      <c r="R12" s="3"/>
      <c r="S12" s="3">
        <v>854.4</v>
      </c>
      <c r="T12" s="3">
        <v>952.6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</row>
    <row r="13" spans="1:65" x14ac:dyDescent="0.2">
      <c r="B13" s="1" t="s">
        <v>21</v>
      </c>
      <c r="C13" s="9"/>
      <c r="D13" s="9"/>
      <c r="E13" s="9">
        <v>2274.9</v>
      </c>
      <c r="F13" s="9"/>
      <c r="G13" s="9">
        <v>2241.4</v>
      </c>
      <c r="H13" s="9">
        <v>2643.2</v>
      </c>
      <c r="I13" s="9">
        <v>2388.5</v>
      </c>
      <c r="J13" s="9"/>
      <c r="K13" s="9">
        <v>2419.5</v>
      </c>
      <c r="L13" s="9">
        <v>2835.1</v>
      </c>
      <c r="M13" s="9"/>
      <c r="N13" s="9"/>
      <c r="O13" s="3"/>
      <c r="P13" s="9">
        <v>7892</v>
      </c>
      <c r="Q13" s="9">
        <v>10354</v>
      </c>
      <c r="R13" s="9">
        <v>10344.799999999999</v>
      </c>
      <c r="S13" s="9">
        <v>10143.1</v>
      </c>
      <c r="T13" s="9">
        <v>10572.5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</row>
    <row r="14" spans="1:65" x14ac:dyDescent="0.2">
      <c r="B14" s="2" t="s">
        <v>22</v>
      </c>
      <c r="C14" s="3"/>
      <c r="D14" s="3"/>
      <c r="E14" s="3">
        <v>1440.2</v>
      </c>
      <c r="F14" s="3"/>
      <c r="G14" s="3">
        <v>1384.6</v>
      </c>
      <c r="H14" s="3">
        <v>1544</v>
      </c>
      <c r="I14" s="3">
        <v>1416.7</v>
      </c>
      <c r="J14" s="3"/>
      <c r="K14" s="3">
        <v>1473.3</v>
      </c>
      <c r="L14" s="3">
        <v>1677.6</v>
      </c>
      <c r="M14" s="3"/>
      <c r="N14" s="3"/>
      <c r="O14" s="3"/>
      <c r="P14" s="3">
        <v>4587.8</v>
      </c>
      <c r="Q14" s="3">
        <v>6027.7</v>
      </c>
      <c r="R14" s="3">
        <v>6289.3</v>
      </c>
      <c r="S14" s="3">
        <v>6212.7</v>
      </c>
      <c r="T14" s="3">
        <v>6270.5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</row>
    <row r="15" spans="1:65" x14ac:dyDescent="0.2">
      <c r="B15" s="2" t="s">
        <v>23</v>
      </c>
      <c r="C15" s="3">
        <f t="shared" ref="C15:H15" si="12">+C13-C14</f>
        <v>0</v>
      </c>
      <c r="D15" s="3">
        <f t="shared" si="12"/>
        <v>0</v>
      </c>
      <c r="E15" s="3">
        <f t="shared" si="12"/>
        <v>834.7</v>
      </c>
      <c r="F15" s="3">
        <f t="shared" si="12"/>
        <v>0</v>
      </c>
      <c r="G15" s="3">
        <f t="shared" si="12"/>
        <v>856.80000000000018</v>
      </c>
      <c r="H15" s="3">
        <f t="shared" si="12"/>
        <v>1099.1999999999998</v>
      </c>
      <c r="I15" s="3">
        <f>+I13-I14</f>
        <v>971.8</v>
      </c>
      <c r="J15" s="3">
        <f t="shared" ref="J15:L15" si="13">+J13-J14</f>
        <v>0</v>
      </c>
      <c r="K15" s="3">
        <f t="shared" si="13"/>
        <v>946.2</v>
      </c>
      <c r="L15" s="3">
        <f t="shared" si="13"/>
        <v>1157.5</v>
      </c>
      <c r="M15" s="3"/>
      <c r="N15" s="3"/>
      <c r="O15" s="3"/>
      <c r="P15" s="3">
        <f>+P13-P14</f>
        <v>3304.2</v>
      </c>
      <c r="Q15" s="3">
        <f t="shared" ref="Q15:T15" si="14">+Q13-Q14</f>
        <v>4326.3</v>
      </c>
      <c r="R15" s="3">
        <f t="shared" si="14"/>
        <v>4055.4999999999991</v>
      </c>
      <c r="S15" s="3">
        <f t="shared" si="14"/>
        <v>3930.4000000000005</v>
      </c>
      <c r="T15" s="3">
        <f t="shared" si="14"/>
        <v>4302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</row>
    <row r="16" spans="1:65" x14ac:dyDescent="0.2">
      <c r="B16" s="2" t="s">
        <v>24</v>
      </c>
      <c r="C16" s="3"/>
      <c r="D16" s="3"/>
      <c r="E16" s="3">
        <v>567.1</v>
      </c>
      <c r="F16" s="3"/>
      <c r="G16" s="3">
        <v>550.5</v>
      </c>
      <c r="H16" s="3">
        <v>583.5</v>
      </c>
      <c r="I16" s="3">
        <v>567.4</v>
      </c>
      <c r="J16" s="3"/>
      <c r="K16" s="3">
        <v>591.5</v>
      </c>
      <c r="L16" s="3">
        <v>627</v>
      </c>
      <c r="M16" s="3"/>
      <c r="N16" s="3"/>
      <c r="O16" s="3"/>
      <c r="P16" s="3"/>
      <c r="Q16" s="3"/>
      <c r="R16" s="3"/>
      <c r="S16" s="3">
        <v>2458.3000000000002</v>
      </c>
      <c r="T16" s="3">
        <v>2418.4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</row>
    <row r="17" spans="2:65" x14ac:dyDescent="0.2">
      <c r="B17" s="2" t="s">
        <v>25</v>
      </c>
      <c r="C17" s="3"/>
      <c r="D17" s="3"/>
      <c r="E17" s="3">
        <v>159.30000000000001</v>
      </c>
      <c r="F17" s="3"/>
      <c r="G17" s="3">
        <v>183.1</v>
      </c>
      <c r="H17" s="3">
        <v>237.3</v>
      </c>
      <c r="I17" s="3">
        <v>216.7</v>
      </c>
      <c r="J17" s="3"/>
      <c r="K17" s="3">
        <v>209.9</v>
      </c>
      <c r="L17" s="3">
        <v>247</v>
      </c>
      <c r="M17" s="3"/>
      <c r="N17" s="3"/>
      <c r="O17" s="3"/>
      <c r="P17" s="3"/>
      <c r="Q17" s="3"/>
      <c r="R17" s="3"/>
      <c r="S17" s="3">
        <v>752.5</v>
      </c>
      <c r="T17" s="3">
        <v>979.2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</row>
    <row r="18" spans="2:65" x14ac:dyDescent="0.2">
      <c r="B18" s="2" t="s">
        <v>26</v>
      </c>
      <c r="C18" s="3"/>
      <c r="D18" s="3"/>
      <c r="E18" s="3">
        <v>128.4</v>
      </c>
      <c r="F18" s="3"/>
      <c r="G18" s="3">
        <v>122.8</v>
      </c>
      <c r="H18" s="3">
        <v>126.8</v>
      </c>
      <c r="I18" s="3">
        <v>116</v>
      </c>
      <c r="J18" s="3"/>
      <c r="K18" s="3">
        <v>125.6</v>
      </c>
      <c r="L18" s="3">
        <v>128.19999999999999</v>
      </c>
      <c r="M18" s="3"/>
      <c r="N18" s="3"/>
      <c r="O18" s="3"/>
      <c r="P18" s="3"/>
      <c r="Q18" s="3"/>
      <c r="R18" s="3"/>
      <c r="S18" s="3">
        <v>490.8</v>
      </c>
      <c r="T18" s="3">
        <v>513.29999999999995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</row>
    <row r="19" spans="2:65" x14ac:dyDescent="0.2">
      <c r="B19" s="2" t="s">
        <v>27</v>
      </c>
      <c r="C19" s="3"/>
      <c r="D19" s="3"/>
      <c r="E19" s="3">
        <v>2.4</v>
      </c>
      <c r="F19" s="3"/>
      <c r="G19" s="3">
        <v>5.3</v>
      </c>
      <c r="H19" s="3">
        <v>2.4</v>
      </c>
      <c r="I19" s="3">
        <v>6.1</v>
      </c>
      <c r="J19" s="3"/>
      <c r="K19" s="3">
        <v>3.7</v>
      </c>
      <c r="L19" s="3">
        <v>6.4</v>
      </c>
      <c r="M19" s="3"/>
      <c r="N19" s="3"/>
      <c r="O19" s="3"/>
      <c r="P19" s="3"/>
      <c r="Q19" s="3"/>
      <c r="R19" s="3"/>
      <c r="S19" s="3">
        <v>20.6</v>
      </c>
      <c r="T19" s="3">
        <v>20.9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</row>
    <row r="20" spans="2:65" x14ac:dyDescent="0.2">
      <c r="B20" s="2" t="s">
        <v>28</v>
      </c>
      <c r="C20" s="3"/>
      <c r="D20" s="3"/>
      <c r="E20" s="3">
        <v>1.1000000000000001</v>
      </c>
      <c r="F20" s="3"/>
      <c r="G20" s="3">
        <v>5.0999999999999996</v>
      </c>
      <c r="H20" s="3">
        <v>-0.8</v>
      </c>
      <c r="I20" s="3">
        <v>8.4</v>
      </c>
      <c r="J20" s="3"/>
      <c r="K20" s="3">
        <v>1.4</v>
      </c>
      <c r="L20" s="3">
        <v>16.399999999999999</v>
      </c>
      <c r="M20" s="3"/>
      <c r="N20" s="3"/>
      <c r="O20" s="3"/>
      <c r="P20" s="3"/>
      <c r="Q20" s="3"/>
      <c r="R20" s="3"/>
      <c r="S20" s="3">
        <v>58.5</v>
      </c>
      <c r="T20" s="3">
        <v>20.100000000000001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</row>
    <row r="21" spans="2:65" x14ac:dyDescent="0.2">
      <c r="B21" s="2" t="s">
        <v>29</v>
      </c>
      <c r="C21" s="3">
        <f t="shared" ref="C21:H21" si="15">+C15-SUM(C16:C18)+C19-C20</f>
        <v>0</v>
      </c>
      <c r="D21" s="3">
        <f t="shared" si="15"/>
        <v>0</v>
      </c>
      <c r="E21" s="3">
        <f t="shared" si="15"/>
        <v>-18.800000000000026</v>
      </c>
      <c r="F21" s="3">
        <f t="shared" si="15"/>
        <v>0</v>
      </c>
      <c r="G21" s="3">
        <f t="shared" si="15"/>
        <v>0.60000000000020481</v>
      </c>
      <c r="H21" s="3">
        <f t="shared" si="15"/>
        <v>154.79999999999993</v>
      </c>
      <c r="I21" s="3">
        <f>+I15-SUM(I16:I18)+I19-I20</f>
        <v>69.400000000000034</v>
      </c>
      <c r="J21" s="3">
        <f t="shared" ref="J21:T21" si="16">+J15-SUM(J16:J18)+J19-J20</f>
        <v>0</v>
      </c>
      <c r="K21" s="3">
        <f t="shared" si="16"/>
        <v>21.500000000000046</v>
      </c>
      <c r="L21" s="3">
        <f t="shared" si="16"/>
        <v>145.29999999999995</v>
      </c>
      <c r="M21" s="3"/>
      <c r="N21" s="3"/>
      <c r="O21" s="3"/>
      <c r="P21" s="3">
        <f t="shared" si="16"/>
        <v>3304.2</v>
      </c>
      <c r="Q21" s="3">
        <f t="shared" si="16"/>
        <v>4326.3</v>
      </c>
      <c r="R21" s="3">
        <f t="shared" si="16"/>
        <v>4055.4999999999991</v>
      </c>
      <c r="S21" s="3">
        <f t="shared" si="16"/>
        <v>190.90000000000018</v>
      </c>
      <c r="T21" s="3">
        <f t="shared" si="16"/>
        <v>391.89999999999941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</row>
    <row r="22" spans="2:65" x14ac:dyDescent="0.2">
      <c r="B22" s="2" t="s">
        <v>30</v>
      </c>
      <c r="C22" s="3"/>
      <c r="D22" s="3"/>
      <c r="E22" s="3">
        <v>12.8</v>
      </c>
      <c r="F22" s="3"/>
      <c r="G22" s="3">
        <v>18</v>
      </c>
      <c r="H22" s="3">
        <v>20.100000000000001</v>
      </c>
      <c r="I22" s="3">
        <v>17.8</v>
      </c>
      <c r="J22" s="3"/>
      <c r="K22" s="3">
        <v>14.9</v>
      </c>
      <c r="L22" s="3">
        <v>10.8</v>
      </c>
      <c r="M22" s="3"/>
      <c r="N22" s="3"/>
      <c r="O22" s="3"/>
      <c r="P22" s="3"/>
      <c r="Q22" s="3"/>
      <c r="R22" s="3"/>
      <c r="S22" s="3">
        <v>46.5</v>
      </c>
      <c r="T22" s="3">
        <v>75.7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</row>
    <row r="23" spans="2:65" x14ac:dyDescent="0.2">
      <c r="B23" s="2" t="s">
        <v>31</v>
      </c>
      <c r="C23" s="3"/>
      <c r="D23" s="3"/>
      <c r="E23" s="3">
        <v>17.5</v>
      </c>
      <c r="F23" s="3"/>
      <c r="G23" s="3">
        <v>22</v>
      </c>
      <c r="H23" s="3">
        <v>24.1</v>
      </c>
      <c r="I23" s="3">
        <v>24.2</v>
      </c>
      <c r="J23" s="3"/>
      <c r="K23" s="3">
        <v>18.2</v>
      </c>
      <c r="L23" s="3">
        <v>18.399999999999999</v>
      </c>
      <c r="M23" s="3"/>
      <c r="N23" s="3"/>
      <c r="O23" s="3"/>
      <c r="P23" s="3"/>
      <c r="Q23" s="3"/>
      <c r="R23" s="3"/>
      <c r="S23" s="3">
        <v>85.6</v>
      </c>
      <c r="T23" s="3">
        <v>93.4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</row>
    <row r="24" spans="2:65" x14ac:dyDescent="0.2">
      <c r="B24" s="2" t="s">
        <v>32</v>
      </c>
      <c r="C24" s="3"/>
      <c r="D24" s="3"/>
      <c r="E24" s="3">
        <v>1.9</v>
      </c>
      <c r="F24" s="3"/>
      <c r="G24" s="3">
        <v>-9.1</v>
      </c>
      <c r="H24" s="3">
        <v>-2.8</v>
      </c>
      <c r="I24" s="3">
        <v>-6.3</v>
      </c>
      <c r="J24" s="3"/>
      <c r="K24" s="3">
        <v>-0.1</v>
      </c>
      <c r="L24" s="3">
        <v>7.8</v>
      </c>
      <c r="M24" s="3"/>
      <c r="N24" s="3"/>
      <c r="O24" s="3"/>
      <c r="P24" s="3"/>
      <c r="Q24" s="3"/>
      <c r="R24" s="3"/>
      <c r="S24" s="3">
        <v>1.2</v>
      </c>
      <c r="T24" s="3">
        <v>-6.3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</row>
    <row r="25" spans="2:65" x14ac:dyDescent="0.2">
      <c r="B25" s="2" t="s">
        <v>33</v>
      </c>
      <c r="C25" s="3">
        <f t="shared" ref="C25:H25" si="17">+C21+C22-C23+C24</f>
        <v>0</v>
      </c>
      <c r="D25" s="3">
        <f t="shared" si="17"/>
        <v>0</v>
      </c>
      <c r="E25" s="3">
        <f t="shared" si="17"/>
        <v>-21.600000000000026</v>
      </c>
      <c r="F25" s="3">
        <f t="shared" si="17"/>
        <v>0</v>
      </c>
      <c r="G25" s="3">
        <f t="shared" si="17"/>
        <v>-12.499999999999796</v>
      </c>
      <c r="H25" s="3">
        <f t="shared" si="17"/>
        <v>147.99999999999991</v>
      </c>
      <c r="I25" s="3">
        <f>+I21+I22-I23+I24</f>
        <v>56.700000000000031</v>
      </c>
      <c r="J25" s="3">
        <f t="shared" ref="J25:T25" si="18">+J21+J22-J23+J24</f>
        <v>0</v>
      </c>
      <c r="K25" s="3">
        <f t="shared" si="18"/>
        <v>18.100000000000048</v>
      </c>
      <c r="L25" s="3">
        <f t="shared" si="18"/>
        <v>145.49999999999997</v>
      </c>
      <c r="M25" s="3"/>
      <c r="N25" s="3"/>
      <c r="O25" s="3"/>
      <c r="P25" s="3">
        <f t="shared" si="18"/>
        <v>3304.2</v>
      </c>
      <c r="Q25" s="3">
        <f t="shared" si="18"/>
        <v>4326.3</v>
      </c>
      <c r="R25" s="3">
        <f t="shared" si="18"/>
        <v>4055.4999999999991</v>
      </c>
      <c r="S25" s="3">
        <f t="shared" si="18"/>
        <v>153.00000000000017</v>
      </c>
      <c r="T25" s="3">
        <f t="shared" si="18"/>
        <v>367.89999999999935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</row>
    <row r="26" spans="2:65" x14ac:dyDescent="0.2">
      <c r="B26" s="2" t="s">
        <v>34</v>
      </c>
      <c r="C26" s="3"/>
      <c r="D26" s="3"/>
      <c r="E26" s="3">
        <v>-13.5</v>
      </c>
      <c r="F26" s="3"/>
      <c r="G26" s="3">
        <v>-3.4</v>
      </c>
      <c r="H26" s="3">
        <v>52.3</v>
      </c>
      <c r="I26" s="3">
        <v>12.5</v>
      </c>
      <c r="J26" s="3"/>
      <c r="K26" s="3">
        <v>8</v>
      </c>
      <c r="L26" s="3">
        <v>48.9</v>
      </c>
      <c r="M26" s="3"/>
      <c r="N26" s="3"/>
      <c r="O26" s="3"/>
      <c r="P26" s="3"/>
      <c r="Q26" s="3"/>
      <c r="R26" s="3"/>
      <c r="S26" s="3">
        <v>69.900000000000006</v>
      </c>
      <c r="T26" s="3">
        <v>116.9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</row>
    <row r="27" spans="2:65" x14ac:dyDescent="0.2">
      <c r="B27" s="2" t="s">
        <v>35</v>
      </c>
      <c r="C27" s="3">
        <f t="shared" ref="C27:H27" si="19">+C25-C26</f>
        <v>0</v>
      </c>
      <c r="D27" s="3">
        <f t="shared" si="19"/>
        <v>0</v>
      </c>
      <c r="E27" s="3">
        <f t="shared" si="19"/>
        <v>-8.1000000000000263</v>
      </c>
      <c r="F27" s="3">
        <f t="shared" si="19"/>
        <v>0</v>
      </c>
      <c r="G27" s="3">
        <f t="shared" si="19"/>
        <v>-9.0999999999997954</v>
      </c>
      <c r="H27" s="3">
        <f t="shared" si="19"/>
        <v>95.699999999999918</v>
      </c>
      <c r="I27" s="3">
        <f>+I25-I26</f>
        <v>44.200000000000031</v>
      </c>
      <c r="J27" s="3">
        <f t="shared" ref="J27:L27" si="20">+J25-J26</f>
        <v>0</v>
      </c>
      <c r="K27" s="3">
        <f t="shared" si="20"/>
        <v>10.100000000000048</v>
      </c>
      <c r="L27" s="3">
        <f t="shared" si="20"/>
        <v>96.599999999999966</v>
      </c>
      <c r="M27" s="3"/>
      <c r="N27" s="3"/>
      <c r="O27" s="3"/>
      <c r="P27" s="3"/>
      <c r="Q27" s="3"/>
      <c r="R27" s="3"/>
      <c r="S27" s="3">
        <f>+S25-S26</f>
        <v>83.100000000000165</v>
      </c>
      <c r="T27" s="3">
        <f>+T25-T26</f>
        <v>250.99999999999935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</row>
    <row r="28" spans="2:65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</row>
    <row r="29" spans="2:65" x14ac:dyDescent="0.2">
      <c r="B29" s="2" t="s">
        <v>36</v>
      </c>
      <c r="C29" s="10" t="e">
        <f t="shared" ref="C29:J29" si="21">+C27/C30</f>
        <v>#DIV/0!</v>
      </c>
      <c r="D29" s="10" t="e">
        <f t="shared" si="21"/>
        <v>#DIV/0!</v>
      </c>
      <c r="E29" s="10" t="e">
        <f t="shared" si="21"/>
        <v>#DIV/0!</v>
      </c>
      <c r="F29" s="10" t="e">
        <f t="shared" si="21"/>
        <v>#DIV/0!</v>
      </c>
      <c r="G29" s="10" t="e">
        <f t="shared" si="21"/>
        <v>#DIV/0!</v>
      </c>
      <c r="H29" s="10">
        <f t="shared" si="21"/>
        <v>0.36935546121188695</v>
      </c>
      <c r="I29" s="10" t="e">
        <f t="shared" si="21"/>
        <v>#DIV/0!</v>
      </c>
      <c r="J29" s="10" t="e">
        <f t="shared" si="21"/>
        <v>#DIV/0!</v>
      </c>
      <c r="K29" s="10">
        <f>+K27/K30</f>
        <v>3.8981088382863939E-2</v>
      </c>
      <c r="L29" s="10">
        <f t="shared" ref="L29" si="22">+L27/L30</f>
        <v>0.37111025739531295</v>
      </c>
      <c r="M29" s="3"/>
      <c r="N29" s="3"/>
      <c r="O29" s="3"/>
      <c r="P29" s="10" t="e">
        <f t="shared" ref="P29:S29" si="23">+P27/P30</f>
        <v>#DIV/0!</v>
      </c>
      <c r="Q29" s="10" t="e">
        <f t="shared" si="23"/>
        <v>#DIV/0!</v>
      </c>
      <c r="R29" s="10" t="e">
        <f t="shared" si="23"/>
        <v>#DIV/0!</v>
      </c>
      <c r="S29" s="10">
        <f t="shared" si="23"/>
        <v>0.31998459761263059</v>
      </c>
      <c r="T29" s="10">
        <f>+T27/T30</f>
        <v>0.96873793901968086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</row>
    <row r="30" spans="2:65" x14ac:dyDescent="0.2">
      <c r="B30" s="2" t="s">
        <v>5</v>
      </c>
      <c r="C30" s="3"/>
      <c r="D30" s="3"/>
      <c r="E30" s="3"/>
      <c r="F30" s="3"/>
      <c r="G30" s="3"/>
      <c r="H30" s="3">
        <v>259.10000000000002</v>
      </c>
      <c r="I30" s="3"/>
      <c r="J30" s="3"/>
      <c r="K30" s="3">
        <v>259.10000000000002</v>
      </c>
      <c r="L30" s="3">
        <v>260.3</v>
      </c>
      <c r="M30" s="3"/>
      <c r="N30" s="3"/>
      <c r="O30" s="3"/>
      <c r="P30" s="3"/>
      <c r="Q30" s="3"/>
      <c r="R30" s="3"/>
      <c r="S30" s="3">
        <v>259.7</v>
      </c>
      <c r="T30" s="3">
        <v>259.10000000000002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</row>
    <row r="31" spans="2:65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</row>
    <row r="32" spans="2:65" x14ac:dyDescent="0.2">
      <c r="B32" s="2" t="s">
        <v>37</v>
      </c>
      <c r="C32" s="11"/>
      <c r="D32" s="11"/>
      <c r="E32" s="11">
        <v>15793</v>
      </c>
      <c r="F32" s="11"/>
      <c r="G32" s="11">
        <v>15309</v>
      </c>
      <c r="H32" s="11">
        <v>15309</v>
      </c>
      <c r="I32" s="11">
        <v>15206</v>
      </c>
      <c r="J32" s="11"/>
      <c r="K32" s="11">
        <v>15463</v>
      </c>
      <c r="L32" s="11">
        <v>15571</v>
      </c>
      <c r="M32" s="11"/>
      <c r="N32" s="11"/>
      <c r="O32" s="11"/>
      <c r="P32" s="11">
        <v>14194</v>
      </c>
      <c r="Q32" s="11">
        <v>17043</v>
      </c>
      <c r="R32" s="11">
        <v>16999</v>
      </c>
      <c r="S32" s="11">
        <v>15793</v>
      </c>
      <c r="T32" s="11">
        <v>15206</v>
      </c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</row>
    <row r="33" spans="2:65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</row>
    <row r="34" spans="2:65" x14ac:dyDescent="0.2">
      <c r="B34" s="2" t="s">
        <v>45</v>
      </c>
      <c r="C34" s="3"/>
      <c r="D34" s="3"/>
      <c r="E34" s="3"/>
      <c r="F34" s="3"/>
      <c r="G34" s="8" t="e">
        <f t="shared" ref="G34:L36" si="24">+G3/C3-1</f>
        <v>#DIV/0!</v>
      </c>
      <c r="H34" s="8" t="e">
        <f t="shared" si="24"/>
        <v>#DIV/0!</v>
      </c>
      <c r="I34" s="8">
        <f t="shared" si="24"/>
        <v>7.7649331629950469E-2</v>
      </c>
      <c r="J34" s="8" t="e">
        <f t="shared" si="24"/>
        <v>#DIV/0!</v>
      </c>
      <c r="K34" s="8">
        <f t="shared" si="24"/>
        <v>0.20130917947937266</v>
      </c>
      <c r="L34" s="8">
        <f t="shared" si="24"/>
        <v>4.9173970371519271E-2</v>
      </c>
      <c r="M34" s="8"/>
      <c r="N34" s="8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</row>
    <row r="35" spans="2:65" x14ac:dyDescent="0.2">
      <c r="B35" s="2" t="s">
        <v>46</v>
      </c>
      <c r="C35" s="3"/>
      <c r="D35" s="3"/>
      <c r="E35" s="3"/>
      <c r="F35" s="3"/>
      <c r="G35" s="8" t="e">
        <f t="shared" si="24"/>
        <v>#DIV/0!</v>
      </c>
      <c r="H35" s="8" t="e">
        <f t="shared" si="24"/>
        <v>#DIV/0!</v>
      </c>
      <c r="I35" s="8">
        <f t="shared" si="24"/>
        <v>3.9920159680637557E-3</v>
      </c>
      <c r="J35" s="8" t="e">
        <f t="shared" si="24"/>
        <v>#DIV/0!</v>
      </c>
      <c r="K35" s="8">
        <f t="shared" si="24"/>
        <v>5.8585858585858519E-2</v>
      </c>
      <c r="L35" s="8">
        <f t="shared" si="24"/>
        <v>6.2248995983935851E-2</v>
      </c>
      <c r="M35" s="8"/>
      <c r="N35" s="8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</row>
    <row r="36" spans="2:65" x14ac:dyDescent="0.2">
      <c r="B36" s="2" t="s">
        <v>47</v>
      </c>
      <c r="C36" s="3"/>
      <c r="D36" s="3"/>
      <c r="E36" s="3"/>
      <c r="F36" s="3"/>
      <c r="G36" s="8" t="e">
        <f t="shared" si="24"/>
        <v>#DIV/0!</v>
      </c>
      <c r="H36" s="8" t="e">
        <f t="shared" si="24"/>
        <v>#DIV/0!</v>
      </c>
      <c r="I36" s="8">
        <f t="shared" si="24"/>
        <v>6.2385321100917324E-2</v>
      </c>
      <c r="J36" s="8" t="e">
        <f t="shared" si="24"/>
        <v>#DIV/0!</v>
      </c>
      <c r="K36" s="8">
        <f t="shared" si="24"/>
        <v>5.9782608695652106E-2</v>
      </c>
      <c r="L36" s="8">
        <f t="shared" si="24"/>
        <v>2.5236593059936974E-2</v>
      </c>
      <c r="M36" s="8"/>
      <c r="N36" s="8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</row>
    <row r="37" spans="2:65" x14ac:dyDescent="0.2">
      <c r="B37" s="2" t="s">
        <v>54</v>
      </c>
      <c r="C37" s="3"/>
      <c r="D37" s="3"/>
      <c r="E37" s="3"/>
      <c r="F37" s="3"/>
      <c r="G37" s="8" t="e">
        <f t="shared" ref="G37:G39" si="25">+G11/C11-1</f>
        <v>#DIV/0!</v>
      </c>
      <c r="H37" s="8" t="e">
        <f t="shared" ref="H37:H39" si="26">+H11/D11-1</f>
        <v>#DIV/0!</v>
      </c>
      <c r="I37" s="8">
        <f t="shared" ref="I37:I39" si="27">+I11/E11-1</f>
        <v>4.2898691226369356E-2</v>
      </c>
      <c r="J37" s="8" t="e">
        <f t="shared" ref="J37:L39" si="28">+J11/F11-1</f>
        <v>#DIV/0!</v>
      </c>
      <c r="K37" s="8" t="e">
        <f t="shared" si="28"/>
        <v>#DIV/0!</v>
      </c>
      <c r="L37" s="8" t="e">
        <f t="shared" si="28"/>
        <v>#DIV/0!</v>
      </c>
      <c r="M37" s="8"/>
      <c r="N37" s="8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</row>
    <row r="38" spans="2:65" x14ac:dyDescent="0.2">
      <c r="B38" s="2" t="s">
        <v>55</v>
      </c>
      <c r="C38" s="3"/>
      <c r="D38" s="3"/>
      <c r="E38" s="3"/>
      <c r="F38" s="3"/>
      <c r="G38" s="8" t="e">
        <f t="shared" si="25"/>
        <v>#DIV/0!</v>
      </c>
      <c r="H38" s="8" t="e">
        <f t="shared" si="26"/>
        <v>#DIV/0!</v>
      </c>
      <c r="I38" s="8">
        <f t="shared" si="27"/>
        <v>0.11075069508804436</v>
      </c>
      <c r="J38" s="8" t="e">
        <f t="shared" si="28"/>
        <v>#DIV/0!</v>
      </c>
      <c r="K38" s="8" t="e">
        <f t="shared" si="28"/>
        <v>#DIV/0!</v>
      </c>
      <c r="L38" s="8" t="e">
        <f t="shared" si="28"/>
        <v>#DIV/0!</v>
      </c>
      <c r="M38" s="8"/>
      <c r="N38" s="8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</row>
    <row r="39" spans="2:65" x14ac:dyDescent="0.2">
      <c r="B39" s="1" t="s">
        <v>48</v>
      </c>
      <c r="C39" s="9"/>
      <c r="D39" s="9"/>
      <c r="E39" s="9"/>
      <c r="F39" s="9"/>
      <c r="G39" s="12" t="e">
        <f t="shared" si="25"/>
        <v>#DIV/0!</v>
      </c>
      <c r="H39" s="12" t="e">
        <f t="shared" si="26"/>
        <v>#DIV/0!</v>
      </c>
      <c r="I39" s="12">
        <f t="shared" si="27"/>
        <v>4.9936260934546617E-2</v>
      </c>
      <c r="J39" s="12" t="e">
        <f t="shared" si="28"/>
        <v>#DIV/0!</v>
      </c>
      <c r="K39" s="12">
        <f>+K13/G13-1</f>
        <v>7.9459266529847472E-2</v>
      </c>
      <c r="L39" s="12">
        <f>+L13/H13-1</f>
        <v>7.2601392251816055E-2</v>
      </c>
      <c r="M39" s="8"/>
      <c r="N39" s="8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</row>
    <row r="40" spans="2:65" x14ac:dyDescent="0.2">
      <c r="B40" s="2" t="s">
        <v>49</v>
      </c>
      <c r="C40" s="8" t="e">
        <f t="shared" ref="C40:H40" si="29">+C15/C13</f>
        <v>#DIV/0!</v>
      </c>
      <c r="D40" s="8" t="e">
        <f t="shared" si="29"/>
        <v>#DIV/0!</v>
      </c>
      <c r="E40" s="8">
        <f t="shared" si="29"/>
        <v>0.36691722713086289</v>
      </c>
      <c r="F40" s="8" t="e">
        <f t="shared" si="29"/>
        <v>#DIV/0!</v>
      </c>
      <c r="G40" s="8">
        <f t="shared" si="29"/>
        <v>0.38226108682073712</v>
      </c>
      <c r="H40" s="8">
        <f t="shared" si="29"/>
        <v>0.41585956416464886</v>
      </c>
      <c r="I40" s="8">
        <f>+I15/I13</f>
        <v>0.40686623403809918</v>
      </c>
      <c r="J40" s="8" t="e">
        <f>+J15/J13</f>
        <v>#DIV/0!</v>
      </c>
      <c r="K40" s="8">
        <f>+K15/K13</f>
        <v>0.39107253564786115</v>
      </c>
      <c r="L40" s="8">
        <f>+L15/L13</f>
        <v>0.40827484039363693</v>
      </c>
      <c r="M40" s="8"/>
      <c r="N40" s="8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</row>
    <row r="41" spans="2:65" x14ac:dyDescent="0.2">
      <c r="B41" s="2" t="s">
        <v>50</v>
      </c>
      <c r="C41" s="8" t="e">
        <f t="shared" ref="C41:H41" si="30">+C21/C13</f>
        <v>#DIV/0!</v>
      </c>
      <c r="D41" s="8" t="e">
        <f t="shared" si="30"/>
        <v>#DIV/0!</v>
      </c>
      <c r="E41" s="8">
        <f t="shared" si="30"/>
        <v>-8.2640995208580707E-3</v>
      </c>
      <c r="F41" s="8" t="e">
        <f t="shared" si="30"/>
        <v>#DIV/0!</v>
      </c>
      <c r="G41" s="8">
        <f t="shared" si="30"/>
        <v>2.6768983670929098E-4</v>
      </c>
      <c r="H41" s="8">
        <f t="shared" si="30"/>
        <v>5.8565375302663411E-2</v>
      </c>
      <c r="I41" s="8">
        <f>+I21/I13</f>
        <v>2.905589281976137E-2</v>
      </c>
      <c r="J41" s="8" t="e">
        <f>+J21/J13</f>
        <v>#DIV/0!</v>
      </c>
      <c r="K41" s="8">
        <f>+K21/K13</f>
        <v>8.8861334986567661E-3</v>
      </c>
      <c r="L41" s="8">
        <f>+L21/L13</f>
        <v>5.1250396811399937E-2</v>
      </c>
      <c r="M41" s="8"/>
      <c r="N41" s="8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</row>
    <row r="42" spans="2:65" x14ac:dyDescent="0.2">
      <c r="B42" s="2" t="s">
        <v>51</v>
      </c>
      <c r="C42" s="8" t="e">
        <f t="shared" ref="C42:H42" si="31">+C26/C25</f>
        <v>#DIV/0!</v>
      </c>
      <c r="D42" s="8" t="e">
        <f t="shared" si="31"/>
        <v>#DIV/0!</v>
      </c>
      <c r="E42" s="8">
        <f t="shared" si="31"/>
        <v>0.62499999999999922</v>
      </c>
      <c r="F42" s="8" t="e">
        <f t="shared" si="31"/>
        <v>#DIV/0!</v>
      </c>
      <c r="G42" s="8">
        <f t="shared" si="31"/>
        <v>0.27200000000000446</v>
      </c>
      <c r="H42" s="8">
        <f t="shared" si="31"/>
        <v>0.35337837837837854</v>
      </c>
      <c r="I42" s="8">
        <f>+I26/I25</f>
        <v>0.220458553791887</v>
      </c>
      <c r="J42" s="8" t="e">
        <f>+J26/J25</f>
        <v>#DIV/0!</v>
      </c>
      <c r="K42" s="8">
        <f>+K26/K25</f>
        <v>0.44198895027624191</v>
      </c>
      <c r="L42" s="8">
        <f>+L26/L25</f>
        <v>0.33608247422680421</v>
      </c>
      <c r="M42" s="8"/>
      <c r="N42" s="8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</row>
    <row r="43" spans="2:65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</row>
    <row r="44" spans="2:65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</row>
    <row r="45" spans="2:65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</row>
    <row r="46" spans="2:65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</row>
    <row r="47" spans="2:65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</row>
    <row r="48" spans="2:65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</row>
    <row r="49" spans="3:65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</row>
    <row r="50" spans="3:65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</row>
    <row r="51" spans="3:65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</row>
    <row r="52" spans="3:65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</row>
    <row r="53" spans="3:65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</row>
    <row r="54" spans="3:65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</row>
    <row r="55" spans="3:65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</row>
    <row r="56" spans="3:65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</row>
    <row r="57" spans="3:65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</row>
    <row r="58" spans="3:65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</row>
    <row r="59" spans="3:65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</row>
    <row r="60" spans="3:65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</row>
    <row r="61" spans="3:65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</row>
    <row r="62" spans="3:65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</row>
    <row r="63" spans="3:65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</row>
    <row r="64" spans="3:65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</row>
    <row r="65" spans="3:65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</row>
    <row r="66" spans="3:65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</row>
    <row r="67" spans="3:65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</row>
    <row r="68" spans="3:65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</row>
    <row r="69" spans="3:65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</row>
    <row r="70" spans="3:65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</row>
    <row r="71" spans="3:65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</row>
    <row r="72" spans="3:65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</row>
    <row r="73" spans="3:65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</row>
    <row r="74" spans="3:65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</row>
    <row r="75" spans="3:65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</row>
    <row r="76" spans="3:65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</row>
    <row r="77" spans="3:65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</row>
    <row r="78" spans="3:65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</row>
    <row r="79" spans="3:65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</row>
    <row r="80" spans="3:65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</row>
    <row r="81" spans="3:65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</row>
    <row r="82" spans="3:6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</row>
    <row r="83" spans="3:6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</row>
    <row r="84" spans="3:6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</row>
    <row r="85" spans="3:65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</row>
    <row r="86" spans="3:6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</row>
    <row r="87" spans="3:6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</row>
    <row r="88" spans="3:6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</row>
    <row r="89" spans="3:6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</row>
    <row r="90" spans="3:6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</row>
    <row r="91" spans="3:6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</row>
    <row r="92" spans="3:6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</row>
    <row r="93" spans="3:6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</row>
    <row r="94" spans="3:6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</row>
    <row r="95" spans="3:6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</row>
    <row r="96" spans="3:6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</row>
    <row r="97" spans="3:6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</row>
    <row r="98" spans="3:6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</row>
    <row r="99" spans="3:6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</row>
    <row r="100" spans="3:6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</row>
    <row r="101" spans="3:6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</row>
    <row r="102" spans="3:6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</row>
    <row r="103" spans="3:6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</row>
    <row r="104" spans="3:6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</row>
    <row r="105" spans="3:6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</row>
    <row r="106" spans="3:6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</row>
    <row r="107" spans="3:6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</row>
    <row r="108" spans="3:6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</row>
    <row r="109" spans="3:6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</row>
    <row r="110" spans="3:6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</row>
    <row r="111" spans="3:6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</row>
    <row r="112" spans="3:6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</row>
    <row r="113" spans="3:6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</row>
    <row r="114" spans="3:6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</row>
    <row r="115" spans="3:6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</row>
    <row r="116" spans="3:6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</row>
    <row r="117" spans="3:6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</row>
    <row r="118" spans="3:6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</row>
    <row r="119" spans="3:6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</row>
    <row r="120" spans="3:6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</row>
    <row r="121" spans="3:6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</row>
    <row r="122" spans="3:6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</row>
    <row r="123" spans="3:6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</row>
    <row r="124" spans="3:6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</row>
    <row r="125" spans="3:6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</row>
    <row r="126" spans="3:6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</row>
    <row r="127" spans="3:6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</row>
    <row r="128" spans="3:6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</row>
    <row r="129" spans="3:6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</row>
    <row r="130" spans="3:6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</row>
    <row r="131" spans="3:6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</row>
    <row r="132" spans="3:6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</row>
    <row r="133" spans="3:6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</row>
    <row r="134" spans="3:6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</row>
    <row r="135" spans="3:6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</row>
    <row r="136" spans="3:6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</row>
    <row r="137" spans="3:6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</row>
    <row r="138" spans="3:6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</row>
    <row r="139" spans="3:6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</row>
    <row r="140" spans="3:6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</row>
    <row r="141" spans="3:6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</row>
    <row r="142" spans="3:6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</row>
    <row r="143" spans="3:6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</row>
    <row r="144" spans="3:6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</row>
    <row r="145" spans="3:6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</row>
    <row r="146" spans="3:6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</row>
    <row r="147" spans="3:6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</row>
    <row r="148" spans="3:6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</row>
    <row r="149" spans="3:6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</row>
    <row r="150" spans="3:6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</row>
    <row r="151" spans="3:6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</row>
    <row r="152" spans="3:6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</row>
    <row r="153" spans="3:6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</row>
    <row r="154" spans="3:6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</row>
    <row r="155" spans="3:6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</row>
    <row r="156" spans="3:6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</row>
    <row r="157" spans="3:6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</row>
    <row r="158" spans="3:6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</row>
    <row r="159" spans="3:6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</row>
    <row r="160" spans="3:6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</row>
    <row r="161" spans="3:6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</row>
    <row r="162" spans="3:6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</row>
    <row r="163" spans="3:6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</row>
    <row r="164" spans="3:6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</row>
    <row r="165" spans="3:6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</row>
    <row r="166" spans="3:6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</row>
    <row r="167" spans="3:6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</row>
    <row r="168" spans="3:6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</row>
    <row r="169" spans="3:6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</row>
    <row r="170" spans="3:6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</row>
    <row r="171" spans="3:6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</row>
    <row r="172" spans="3:6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</row>
    <row r="173" spans="3:6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</row>
    <row r="174" spans="3:6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</row>
    <row r="175" spans="3:6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</row>
    <row r="176" spans="3:6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</row>
    <row r="177" spans="3:6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</row>
    <row r="178" spans="3:6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</row>
    <row r="179" spans="3:6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</row>
    <row r="180" spans="3:6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</row>
    <row r="181" spans="3:6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</row>
    <row r="182" spans="3:6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</row>
    <row r="183" spans="3:6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</row>
    <row r="184" spans="3:6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</row>
    <row r="185" spans="3:6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</row>
    <row r="186" spans="3:6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</row>
    <row r="187" spans="3:6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</row>
    <row r="188" spans="3:6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</row>
    <row r="189" spans="3:6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</row>
    <row r="190" spans="3:6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</row>
    <row r="191" spans="3:6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</row>
    <row r="192" spans="3:6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</row>
    <row r="193" spans="3:6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</row>
    <row r="194" spans="3:6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</row>
    <row r="195" spans="3:6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</row>
    <row r="196" spans="3:6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</row>
    <row r="197" spans="3:6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</row>
    <row r="198" spans="3:6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</row>
    <row r="199" spans="3:6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</row>
    <row r="200" spans="3:6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</row>
    <row r="201" spans="3:6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</row>
    <row r="202" spans="3:6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</row>
    <row r="203" spans="3:6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</row>
    <row r="204" spans="3:6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</row>
    <row r="205" spans="3:6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</row>
    <row r="206" spans="3:6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</row>
    <row r="207" spans="3:6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</row>
    <row r="208" spans="3:6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</row>
    <row r="209" spans="3:6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</row>
    <row r="210" spans="3:6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</row>
    <row r="211" spans="3:6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</row>
    <row r="212" spans="3:6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</row>
    <row r="213" spans="3:6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</row>
    <row r="214" spans="3:6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</row>
    <row r="215" spans="3:6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</row>
    <row r="216" spans="3:6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</row>
    <row r="217" spans="3:6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</row>
    <row r="218" spans="3:6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</row>
    <row r="219" spans="3:6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</row>
    <row r="220" spans="3:6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</row>
    <row r="221" spans="3:6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</row>
    <row r="222" spans="3:6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</row>
    <row r="223" spans="3:6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</row>
    <row r="224" spans="3:6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</row>
    <row r="225" spans="3:6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</row>
    <row r="226" spans="3:6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</row>
    <row r="227" spans="3:6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</row>
    <row r="228" spans="3:6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</row>
    <row r="229" spans="3:6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</row>
    <row r="230" spans="3:6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</row>
    <row r="231" spans="3:6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</row>
    <row r="232" spans="3:6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</row>
    <row r="233" spans="3:6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</row>
    <row r="234" spans="3:6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</row>
    <row r="235" spans="3:6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</row>
    <row r="236" spans="3:6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</row>
    <row r="237" spans="3:6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</row>
    <row r="238" spans="3:6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</row>
    <row r="239" spans="3:6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</row>
    <row r="240" spans="3:6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</row>
    <row r="241" spans="3:6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</row>
    <row r="242" spans="3:6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</row>
    <row r="243" spans="3:6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</row>
    <row r="244" spans="3:6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</row>
    <row r="245" spans="3:6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</row>
    <row r="246" spans="3:6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</row>
    <row r="247" spans="3:6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</row>
    <row r="248" spans="3:6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</row>
    <row r="249" spans="3:6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</row>
    <row r="250" spans="3:6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</row>
    <row r="251" spans="3:6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</row>
    <row r="252" spans="3:6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</row>
    <row r="253" spans="3:6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</row>
    <row r="254" spans="3:6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</row>
    <row r="255" spans="3:6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</row>
    <row r="256" spans="3:6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</row>
    <row r="257" spans="3:6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</row>
    <row r="258" spans="3:6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</row>
    <row r="259" spans="3:6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</row>
    <row r="260" spans="3:6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</row>
    <row r="261" spans="3:6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</row>
    <row r="262" spans="3:6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</row>
    <row r="263" spans="3:6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</row>
    <row r="264" spans="3:6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</row>
    <row r="265" spans="3:6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</row>
    <row r="266" spans="3:6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</row>
    <row r="267" spans="3:6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</row>
    <row r="268" spans="3:6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</row>
    <row r="269" spans="3:6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</row>
    <row r="270" spans="3:6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</row>
    <row r="271" spans="3:6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</row>
    <row r="272" spans="3:6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</row>
    <row r="273" spans="3:6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</row>
    <row r="274" spans="3:6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</row>
    <row r="275" spans="3:6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</row>
    <row r="276" spans="3:6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</row>
    <row r="277" spans="3:6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</row>
    <row r="278" spans="3:6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</row>
    <row r="279" spans="3:6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</row>
    <row r="280" spans="3:6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</row>
    <row r="281" spans="3:6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</row>
    <row r="282" spans="3:6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</row>
    <row r="283" spans="3:6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</row>
    <row r="284" spans="3:6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</row>
    <row r="285" spans="3:6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</row>
    <row r="286" spans="3:6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</row>
    <row r="287" spans="3:6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</row>
    <row r="288" spans="3:6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</row>
    <row r="289" spans="3:6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</row>
    <row r="290" spans="3:6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</row>
    <row r="291" spans="3:6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</row>
    <row r="292" spans="3:6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</row>
    <row r="293" spans="3:6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</row>
    <row r="294" spans="3:6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</row>
    <row r="295" spans="3:6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</row>
    <row r="296" spans="3:6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</row>
    <row r="297" spans="3:6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</row>
    <row r="298" spans="3:6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</row>
    <row r="299" spans="3:6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</row>
    <row r="300" spans="3:6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</row>
    <row r="301" spans="3:6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</row>
    <row r="302" spans="3:6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</row>
    <row r="303" spans="3:6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</row>
    <row r="304" spans="3:6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</row>
    <row r="305" spans="3:6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</row>
    <row r="306" spans="3:6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</row>
    <row r="307" spans="3:6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</row>
    <row r="308" spans="3:6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</row>
    <row r="309" spans="3:6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</row>
    <row r="310" spans="3:6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</row>
    <row r="311" spans="3:6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</row>
    <row r="312" spans="3:6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</row>
    <row r="313" spans="3:6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</row>
    <row r="314" spans="3:6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</row>
    <row r="315" spans="3:6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</row>
    <row r="316" spans="3:6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</row>
    <row r="317" spans="3:6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</row>
    <row r="318" spans="3:6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</row>
    <row r="319" spans="3:6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</row>
    <row r="320" spans="3:6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</row>
    <row r="321" spans="3:6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</row>
    <row r="322" spans="3:6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</row>
    <row r="323" spans="3:6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</row>
    <row r="324" spans="3:6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</row>
    <row r="325" spans="3:6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</row>
    <row r="326" spans="3:6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</row>
    <row r="327" spans="3:6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</row>
    <row r="328" spans="3:6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</row>
    <row r="329" spans="3:6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</row>
    <row r="330" spans="3:6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</row>
    <row r="331" spans="3:6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</row>
    <row r="332" spans="3:6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</row>
    <row r="333" spans="3:6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</row>
    <row r="334" spans="3:6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</row>
    <row r="335" spans="3:6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</row>
    <row r="336" spans="3:6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</row>
    <row r="337" spans="3:6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</row>
    <row r="338" spans="3:6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</row>
    <row r="339" spans="3:6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</row>
    <row r="340" spans="3:6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</row>
    <row r="341" spans="3:6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</row>
    <row r="342" spans="3:6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</row>
    <row r="343" spans="3:6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</row>
    <row r="344" spans="3:6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</row>
    <row r="345" spans="3:6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</row>
    <row r="346" spans="3:6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</row>
    <row r="347" spans="3:6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</row>
    <row r="348" spans="3:6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</row>
    <row r="349" spans="3:6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</row>
    <row r="350" spans="3:6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</row>
    <row r="351" spans="3:6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</row>
    <row r="352" spans="3:6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</row>
    <row r="353" spans="3:6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</row>
    <row r="354" spans="3:6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</row>
    <row r="355" spans="3:6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</row>
    <row r="356" spans="3:6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</row>
    <row r="357" spans="3:6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</row>
    <row r="358" spans="3:6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</row>
    <row r="359" spans="3:6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</row>
    <row r="360" spans="3:6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</row>
    <row r="361" spans="3:6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</row>
    <row r="362" spans="3:6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</row>
    <row r="363" spans="3:6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</row>
    <row r="364" spans="3:6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</row>
    <row r="365" spans="3:6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</row>
    <row r="366" spans="3:6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</row>
    <row r="367" spans="3:6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</row>
    <row r="368" spans="3:6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</row>
    <row r="369" spans="3:6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</row>
    <row r="370" spans="3:6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</row>
    <row r="371" spans="3:6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</row>
    <row r="372" spans="3:6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</row>
    <row r="373" spans="3:6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</row>
    <row r="374" spans="3:6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</row>
    <row r="375" spans="3:6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</row>
    <row r="376" spans="3:6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</row>
    <row r="377" spans="3:6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</row>
    <row r="378" spans="3:6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</row>
    <row r="379" spans="3:6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</row>
    <row r="380" spans="3:6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</row>
    <row r="381" spans="3:6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</row>
    <row r="382" spans="3:6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</row>
    <row r="383" spans="3:6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</row>
    <row r="384" spans="3:6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</row>
    <row r="385" spans="3:6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</row>
    <row r="386" spans="3:6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</row>
    <row r="387" spans="3:6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</row>
    <row r="388" spans="3:6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</row>
    <row r="389" spans="3:6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</row>
    <row r="390" spans="3:6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</row>
    <row r="391" spans="3:6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</row>
    <row r="392" spans="3:6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</row>
    <row r="393" spans="3:6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</row>
    <row r="394" spans="3:6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</row>
    <row r="395" spans="3:6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</row>
    <row r="396" spans="3:6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</row>
    <row r="397" spans="3:6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</row>
    <row r="398" spans="3:6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</row>
    <row r="399" spans="3:6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</row>
    <row r="400" spans="3:6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</row>
    <row r="401" spans="3:6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</row>
    <row r="402" spans="3:6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</row>
    <row r="403" spans="3:6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</row>
    <row r="404" spans="3:6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</row>
    <row r="405" spans="3:6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</row>
    <row r="406" spans="3:6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</row>
    <row r="407" spans="3:6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</row>
    <row r="408" spans="3:6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</row>
    <row r="409" spans="3:6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</row>
    <row r="410" spans="3:6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</row>
    <row r="411" spans="3:6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</row>
    <row r="412" spans="3:6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</row>
    <row r="413" spans="3:6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</row>
    <row r="414" spans="3:6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</row>
    <row r="415" spans="3:6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</row>
    <row r="416" spans="3:6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</row>
    <row r="417" spans="3:65" x14ac:dyDescent="0.2"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</row>
    <row r="418" spans="3:65" x14ac:dyDescent="0.2"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</row>
    <row r="419" spans="3:65" x14ac:dyDescent="0.2"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</row>
    <row r="420" spans="3:65" x14ac:dyDescent="0.2"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</row>
    <row r="421" spans="3:65" x14ac:dyDescent="0.2"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</row>
    <row r="422" spans="3:65" x14ac:dyDescent="0.2"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</row>
    <row r="423" spans="3:65" x14ac:dyDescent="0.2"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</row>
    <row r="424" spans="3:65" x14ac:dyDescent="0.2"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</row>
    <row r="425" spans="3:65" x14ac:dyDescent="0.2"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</row>
    <row r="426" spans="3:65" x14ac:dyDescent="0.2"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</row>
    <row r="427" spans="3:65" x14ac:dyDescent="0.2"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</row>
    <row r="428" spans="3:65" x14ac:dyDescent="0.2"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</row>
    <row r="429" spans="3:65" x14ac:dyDescent="0.2"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</row>
    <row r="430" spans="3:65" x14ac:dyDescent="0.2"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</row>
    <row r="431" spans="3:65" x14ac:dyDescent="0.2"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</row>
    <row r="432" spans="3:65" x14ac:dyDescent="0.2"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</row>
    <row r="433" spans="3:65" x14ac:dyDescent="0.2"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</row>
    <row r="434" spans="3:65" x14ac:dyDescent="0.2"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</row>
    <row r="435" spans="3:65" x14ac:dyDescent="0.2"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</row>
    <row r="436" spans="3:65" x14ac:dyDescent="0.2"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</row>
    <row r="437" spans="3:65" x14ac:dyDescent="0.2"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</row>
    <row r="438" spans="3:65" x14ac:dyDescent="0.2"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</row>
    <row r="439" spans="3:65" x14ac:dyDescent="0.2"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</row>
    <row r="440" spans="3:65" x14ac:dyDescent="0.2"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</row>
    <row r="441" spans="3:65" x14ac:dyDescent="0.2"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</row>
    <row r="442" spans="3:65" x14ac:dyDescent="0.2"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</row>
    <row r="443" spans="3:65" x14ac:dyDescent="0.2"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</row>
    <row r="444" spans="3:65" x14ac:dyDescent="0.2"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</row>
    <row r="445" spans="3:65" x14ac:dyDescent="0.2"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</row>
    <row r="446" spans="3:65" x14ac:dyDescent="0.2"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</row>
    <row r="447" spans="3:65" x14ac:dyDescent="0.2"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</row>
    <row r="448" spans="3:65" x14ac:dyDescent="0.2"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</row>
    <row r="449" spans="3:65" x14ac:dyDescent="0.2"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</row>
    <row r="450" spans="3:65" x14ac:dyDescent="0.2"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</row>
    <row r="451" spans="3:65" x14ac:dyDescent="0.2"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</row>
    <row r="452" spans="3:65" x14ac:dyDescent="0.2"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</row>
    <row r="453" spans="3:65" x14ac:dyDescent="0.2"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</row>
    <row r="454" spans="3:65" x14ac:dyDescent="0.2"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</row>
    <row r="455" spans="3:65" x14ac:dyDescent="0.2"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</row>
    <row r="456" spans="3:65" x14ac:dyDescent="0.2"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</row>
    <row r="457" spans="3:65" x14ac:dyDescent="0.2"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</row>
    <row r="458" spans="3:65" x14ac:dyDescent="0.2"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</row>
    <row r="459" spans="3:65" x14ac:dyDescent="0.2"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</row>
    <row r="460" spans="3:65" x14ac:dyDescent="0.2"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</row>
    <row r="461" spans="3:65" x14ac:dyDescent="0.2"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</row>
    <row r="462" spans="3:65" x14ac:dyDescent="0.2"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</row>
    <row r="463" spans="3:65" x14ac:dyDescent="0.2"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</row>
    <row r="464" spans="3:65" x14ac:dyDescent="0.2"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</row>
  </sheetData>
  <hyperlinks>
    <hyperlink ref="A1" location="Main!A1" display="Main" xr:uid="{9425B058-B76C-415F-AAD0-8E385B49326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2025-02-18T12:59:28Z</dcterms:created>
  <dcterms:modified xsi:type="dcterms:W3CDTF">2025-09-02T17:47:54Z</dcterms:modified>
</cp:coreProperties>
</file>