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98FA335-7CB4-4471-9059-D756F505E0A1}" xr6:coauthVersionLast="47" xr6:coauthVersionMax="47" xr10:uidLastSave="{00000000-0000-0000-0000-000000000000}"/>
  <bookViews>
    <workbookView xWindow="225" yWindow="1950" windowWidth="38175" windowHeight="15240" xr2:uid="{E3433EC9-BF81-49D2-893F-3D58E7E595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  <c r="F12" i="2"/>
  <c r="E12" i="2"/>
  <c r="D12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P38" i="2"/>
  <c r="O38" i="2"/>
  <c r="N38" i="2"/>
  <c r="M38" i="2"/>
  <c r="L38" i="2"/>
  <c r="K38" i="2"/>
  <c r="Q38" i="2"/>
  <c r="N43" i="2"/>
  <c r="M43" i="2"/>
  <c r="N42" i="2"/>
  <c r="M42" i="2"/>
  <c r="N41" i="2"/>
  <c r="M41" i="2"/>
  <c r="N40" i="2"/>
  <c r="M40" i="2"/>
  <c r="N39" i="2"/>
  <c r="M39" i="2"/>
  <c r="Q43" i="2"/>
  <c r="P43" i="2"/>
  <c r="Q42" i="2"/>
  <c r="P42" i="2"/>
  <c r="Q41" i="2"/>
  <c r="P41" i="2"/>
  <c r="Q40" i="2"/>
  <c r="P40" i="2"/>
  <c r="Q39" i="2"/>
  <c r="P39" i="2"/>
  <c r="O43" i="2"/>
  <c r="O42" i="2"/>
  <c r="O41" i="2"/>
  <c r="O40" i="2"/>
  <c r="O39" i="2"/>
  <c r="Q47" i="2"/>
  <c r="P47" i="2"/>
  <c r="O47" i="2"/>
  <c r="N47" i="2"/>
  <c r="M47" i="2"/>
  <c r="J47" i="2"/>
  <c r="Q46" i="2"/>
  <c r="Q45" i="2"/>
  <c r="F46" i="2"/>
  <c r="E46" i="2"/>
  <c r="C46" i="2"/>
  <c r="F45" i="2"/>
  <c r="G44" i="2"/>
  <c r="G43" i="2"/>
  <c r="G42" i="2"/>
  <c r="G41" i="2"/>
  <c r="G40" i="2"/>
  <c r="G39" i="2"/>
  <c r="J7" i="1"/>
  <c r="J6" i="1"/>
  <c r="H21" i="2"/>
  <c r="H24" i="2" s="1"/>
  <c r="H29" i="2" s="1"/>
  <c r="H31" i="2" s="1"/>
  <c r="H33" i="2" s="1"/>
  <c r="F21" i="2"/>
  <c r="F24" i="2" s="1"/>
  <c r="F29" i="2" s="1"/>
  <c r="F31" i="2" s="1"/>
  <c r="F33" i="2" s="1"/>
  <c r="E21" i="2"/>
  <c r="E24" i="2" s="1"/>
  <c r="E29" i="2" s="1"/>
  <c r="D21" i="2"/>
  <c r="D24" i="2" s="1"/>
  <c r="D29" i="2" s="1"/>
  <c r="D31" i="2" s="1"/>
  <c r="D33" i="2" s="1"/>
  <c r="C21" i="2"/>
  <c r="C24" i="2" s="1"/>
  <c r="C29" i="2" s="1"/>
  <c r="C31" i="2" s="1"/>
  <c r="C33" i="2" s="1"/>
  <c r="G21" i="2"/>
  <c r="G24" i="2" s="1"/>
  <c r="G29" i="2" s="1"/>
  <c r="G31" i="2" s="1"/>
  <c r="G33" i="2" s="1"/>
  <c r="J4" i="1"/>
  <c r="O11" i="2"/>
  <c r="N11" i="2"/>
  <c r="M11" i="2"/>
  <c r="L11" i="2"/>
  <c r="K11" i="2"/>
  <c r="J11" i="2"/>
  <c r="P11" i="2"/>
  <c r="O12" i="2"/>
  <c r="C12" i="2"/>
  <c r="Q12" i="2"/>
  <c r="N12" i="2"/>
  <c r="M12" i="2"/>
  <c r="L12" i="2"/>
  <c r="K12" i="2"/>
  <c r="J12" i="2"/>
  <c r="P12" i="2"/>
  <c r="O19" i="2"/>
  <c r="O45" i="2" s="1"/>
  <c r="N19" i="2"/>
  <c r="M19" i="2"/>
  <c r="L19" i="2"/>
  <c r="K19" i="2"/>
  <c r="J19" i="2"/>
  <c r="J45" i="2" s="1"/>
  <c r="P19" i="2"/>
  <c r="Q44" i="2" s="1"/>
  <c r="D46" i="2" l="1"/>
  <c r="J46" i="2"/>
  <c r="P45" i="2"/>
  <c r="M44" i="2"/>
  <c r="N44" i="2"/>
  <c r="M46" i="2"/>
  <c r="N46" i="2"/>
  <c r="O46" i="2"/>
  <c r="P46" i="2"/>
  <c r="G45" i="2"/>
  <c r="G46" i="2"/>
  <c r="G47" i="2"/>
  <c r="C45" i="2"/>
  <c r="D45" i="2"/>
  <c r="E45" i="2"/>
  <c r="P44" i="2"/>
  <c r="H46" i="2"/>
  <c r="C47" i="2"/>
  <c r="D47" i="2"/>
  <c r="F47" i="2"/>
  <c r="H45" i="2"/>
  <c r="H47" i="2"/>
  <c r="O44" i="2"/>
  <c r="M45" i="2"/>
  <c r="N45" i="2"/>
  <c r="E31" i="2"/>
  <c r="E33" i="2" l="1"/>
  <c r="E47" i="2"/>
</calcChain>
</file>

<file path=xl/sharedStrings.xml><?xml version="1.0" encoding="utf-8"?>
<sst xmlns="http://schemas.openxmlformats.org/spreadsheetml/2006/main" count="81" uniqueCount="78">
  <si>
    <t>Ermenegildo Zegna</t>
  </si>
  <si>
    <t>numbers in mio EUR</t>
  </si>
  <si>
    <t>Price</t>
  </si>
  <si>
    <t>Shares</t>
  </si>
  <si>
    <t>MC</t>
  </si>
  <si>
    <t>Cash</t>
  </si>
  <si>
    <t>Debt</t>
  </si>
  <si>
    <t>EV</t>
  </si>
  <si>
    <t>Main</t>
  </si>
  <si>
    <t>Q224</t>
  </si>
  <si>
    <t>FY18</t>
  </si>
  <si>
    <t>FY19</t>
  </si>
  <si>
    <t>FY20</t>
  </si>
  <si>
    <t>FY21</t>
  </si>
  <si>
    <t>FY22</t>
  </si>
  <si>
    <t>FY24</t>
  </si>
  <si>
    <t>FY23</t>
  </si>
  <si>
    <t>FY25</t>
  </si>
  <si>
    <t>Zegna Revenue</t>
  </si>
  <si>
    <t>Thom Brown Revenue</t>
  </si>
  <si>
    <t>Tom Ford Fashion Revenue</t>
  </si>
  <si>
    <t>Revenues</t>
  </si>
  <si>
    <t>Textile</t>
  </si>
  <si>
    <t>Other</t>
  </si>
  <si>
    <t>Zegna Stores</t>
  </si>
  <si>
    <t>Thom Brown Stores</t>
  </si>
  <si>
    <t>Tom Ford Stores</t>
  </si>
  <si>
    <t>Group Stores</t>
  </si>
  <si>
    <t>Total Stores</t>
  </si>
  <si>
    <t>Zegna Wholesale Stores</t>
  </si>
  <si>
    <t>Thom Brown Wholesale Stores</t>
  </si>
  <si>
    <t>Tom Ford Wholesale Stores</t>
  </si>
  <si>
    <t>Group Wholesale Stores</t>
  </si>
  <si>
    <t>Total DTC Stores</t>
  </si>
  <si>
    <t>Segments</t>
  </si>
  <si>
    <t>% of Rev</t>
  </si>
  <si>
    <t>Products</t>
  </si>
  <si>
    <t>CD</t>
  </si>
  <si>
    <t>Competitors</t>
  </si>
  <si>
    <t>Zegna</t>
  </si>
  <si>
    <t>Thom Brown</t>
  </si>
  <si>
    <t>Tom Ford</t>
  </si>
  <si>
    <t>Notes</t>
  </si>
  <si>
    <t>x</t>
  </si>
  <si>
    <t>Tom Ford appoints Haider Ackermann as Creative Director</t>
  </si>
  <si>
    <t>H122</t>
  </si>
  <si>
    <t>H222</t>
  </si>
  <si>
    <t>H123</t>
  </si>
  <si>
    <t>H223</t>
  </si>
  <si>
    <t>H124</t>
  </si>
  <si>
    <t>H224</t>
  </si>
  <si>
    <t>COGS</t>
  </si>
  <si>
    <t>Gross Profit</t>
  </si>
  <si>
    <t>SGA</t>
  </si>
  <si>
    <t>Marketing Expense</t>
  </si>
  <si>
    <t>Operating Income</t>
  </si>
  <si>
    <t>Financial Income</t>
  </si>
  <si>
    <t>Financial Expense</t>
  </si>
  <si>
    <t>Foreign Exchange Loss</t>
  </si>
  <si>
    <t>Earnings from subsidaries</t>
  </si>
  <si>
    <t>Pretax Income</t>
  </si>
  <si>
    <t>Tax Expense</t>
  </si>
  <si>
    <t>Net Income</t>
  </si>
  <si>
    <t>Minority Interest</t>
  </si>
  <si>
    <t>Net Income to Company</t>
  </si>
  <si>
    <t>Zegna Growth</t>
  </si>
  <si>
    <t>Thom Brown Growth</t>
  </si>
  <si>
    <t>Tom Ford Fashion Growth</t>
  </si>
  <si>
    <t>Textile Growth</t>
  </si>
  <si>
    <t>Other Growth</t>
  </si>
  <si>
    <t>Revenue Growth</t>
  </si>
  <si>
    <t xml:space="preserve">Gross Margin </t>
  </si>
  <si>
    <t xml:space="preserve">Operating Margin </t>
  </si>
  <si>
    <t>Tax Rate</t>
  </si>
  <si>
    <t>EPS</t>
  </si>
  <si>
    <t xml:space="preserve">Store Growth </t>
  </si>
  <si>
    <t>IR</t>
  </si>
  <si>
    <t>ZGN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</si>
</sst>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164" fontId="4" fillId="0" borderId="0" xfId="0" applyNumberFormat="1" applyFont="1"/>
    <xf numFmtId="9" fontId="1" fillId="0" borderId="0" xfId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/>
    </xf>
    <xf numFmtId="0" fontId="7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zegnagroup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F810-AD0B-4C96-BAF8-DBD6E1A11EAF}">
  <dimension ref="A1:K13"/>
  <sheetViews>
    <sheetView tabSelected="1" zoomScale="200" zoomScaleNormal="200" workbookViewId="0">
      <selection activeCell="D4" sqref="D4"/>
    </sheetView>
  </sheetViews>
  <sheetFormatPr defaultRowHeight="12.75" x14ac:dyDescent="0.2"/>
  <cols>
    <col min="1" max="1" width="3.7109375" style="2" customWidth="1"/>
    <col min="2" max="2" width="12" style="2" customWidth="1"/>
    <col min="3" max="3" width="8.140625" style="2" bestFit="1" customWidth="1"/>
    <col min="4" max="5" width="9.140625" style="2"/>
    <col min="6" max="6" width="11.7109375" style="2" bestFit="1" customWidth="1"/>
    <col min="7" max="16384" width="9.140625" style="2"/>
  </cols>
  <sheetData>
    <row r="1" spans="1:11" x14ac:dyDescent="0.2">
      <c r="A1" s="6" t="s">
        <v>0</v>
      </c>
    </row>
    <row r="2" spans="1:11" x14ac:dyDescent="0.2">
      <c r="A2" s="2" t="s">
        <v>1</v>
      </c>
      <c r="I2" s="2" t="s">
        <v>2</v>
      </c>
      <c r="J2" s="2">
        <v>9.08</v>
      </c>
    </row>
    <row r="3" spans="1:11" x14ac:dyDescent="0.2">
      <c r="I3" s="2" t="s">
        <v>3</v>
      </c>
      <c r="J3" s="5">
        <v>250.63055600000001</v>
      </c>
      <c r="K3" s="3" t="s">
        <v>9</v>
      </c>
    </row>
    <row r="4" spans="1:11" x14ac:dyDescent="0.2">
      <c r="B4" s="1" t="s">
        <v>76</v>
      </c>
      <c r="I4" s="2" t="s">
        <v>4</v>
      </c>
      <c r="J4" s="5">
        <f>+J2*J3</f>
        <v>2275.7254484800001</v>
      </c>
    </row>
    <row r="5" spans="1:11" x14ac:dyDescent="0.2">
      <c r="B5" s="2" t="s">
        <v>77</v>
      </c>
      <c r="I5" s="2" t="s">
        <v>5</v>
      </c>
      <c r="J5" s="5">
        <v>225.316</v>
      </c>
      <c r="K5" s="3" t="s">
        <v>9</v>
      </c>
    </row>
    <row r="6" spans="1:11" x14ac:dyDescent="0.2">
      <c r="I6" s="2" t="s">
        <v>6</v>
      </c>
      <c r="J6" s="5">
        <f>218.132+167.963</f>
        <v>386.09500000000003</v>
      </c>
      <c r="K6" s="3" t="s">
        <v>9</v>
      </c>
    </row>
    <row r="7" spans="1:11" x14ac:dyDescent="0.2">
      <c r="B7" s="10" t="s">
        <v>34</v>
      </c>
      <c r="C7" s="11" t="s">
        <v>35</v>
      </c>
      <c r="D7" s="11" t="s">
        <v>36</v>
      </c>
      <c r="E7" s="11" t="s">
        <v>37</v>
      </c>
      <c r="F7" s="12" t="s">
        <v>38</v>
      </c>
      <c r="I7" s="2" t="s">
        <v>7</v>
      </c>
      <c r="J7" s="5">
        <f>+J4-J5+J6</f>
        <v>2436.5044484800001</v>
      </c>
    </row>
    <row r="8" spans="1:11" x14ac:dyDescent="0.2">
      <c r="B8" s="13" t="s">
        <v>39</v>
      </c>
      <c r="C8" s="14"/>
      <c r="D8" s="14"/>
      <c r="E8" s="14"/>
      <c r="F8" s="15"/>
    </row>
    <row r="9" spans="1:11" x14ac:dyDescent="0.2">
      <c r="B9" s="16" t="s">
        <v>40</v>
      </c>
      <c r="F9" s="17"/>
    </row>
    <row r="10" spans="1:11" x14ac:dyDescent="0.2">
      <c r="B10" s="18" t="s">
        <v>41</v>
      </c>
      <c r="C10" s="19"/>
      <c r="D10" s="19"/>
      <c r="E10" s="19"/>
      <c r="F10" s="20"/>
    </row>
    <row r="12" spans="1:11" x14ac:dyDescent="0.2">
      <c r="A12" s="21" t="s">
        <v>43</v>
      </c>
      <c r="B12" s="22" t="s">
        <v>42</v>
      </c>
    </row>
    <row r="13" spans="1:11" x14ac:dyDescent="0.2">
      <c r="B13" s="2" t="s">
        <v>44</v>
      </c>
    </row>
  </sheetData>
  <hyperlinks>
    <hyperlink ref="B4" r:id="rId1" xr:uid="{9B0857C7-22C5-4A87-BE3A-867FE9B9CC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18FB-3A62-490B-BC1A-A7EA583225D9}">
  <dimension ref="A1:AU35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2.75" x14ac:dyDescent="0.2"/>
  <cols>
    <col min="1" max="1" width="5.42578125" style="2" bestFit="1" customWidth="1"/>
    <col min="2" max="2" width="28.140625" style="2" customWidth="1"/>
    <col min="3" max="16384" width="9.140625" style="2"/>
  </cols>
  <sheetData>
    <row r="1" spans="1:47" x14ac:dyDescent="0.2">
      <c r="A1" s="1" t="s">
        <v>8</v>
      </c>
    </row>
    <row r="2" spans="1:47" x14ac:dyDescent="0.2"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16</v>
      </c>
      <c r="P2" s="3" t="s">
        <v>15</v>
      </c>
      <c r="Q2" s="3" t="s">
        <v>17</v>
      </c>
    </row>
    <row r="3" spans="1:47" x14ac:dyDescent="0.2">
      <c r="B3" s="2" t="s">
        <v>24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>
        <v>285</v>
      </c>
      <c r="P3" s="4">
        <v>281</v>
      </c>
      <c r="Q3" s="4"/>
    </row>
    <row r="4" spans="1:47" x14ac:dyDescent="0.2">
      <c r="B4" s="2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>
        <v>106</v>
      </c>
      <c r="P4" s="4">
        <v>116</v>
      </c>
      <c r="Q4" s="4"/>
    </row>
    <row r="5" spans="1:47" x14ac:dyDescent="0.2">
      <c r="B5" s="2" t="s">
        <v>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62</v>
      </c>
      <c r="P5" s="4">
        <v>64</v>
      </c>
      <c r="Q5" s="4"/>
    </row>
    <row r="6" spans="1:47" x14ac:dyDescent="0.2">
      <c r="B6" s="2" t="s">
        <v>27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453</v>
      </c>
      <c r="P6" s="4">
        <v>461</v>
      </c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2">
      <c r="B7" s="2" t="s">
        <v>29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120</v>
      </c>
      <c r="P7" s="4">
        <v>118</v>
      </c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2">
      <c r="B8" s="2" t="s">
        <v>30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24</v>
      </c>
      <c r="P8" s="4">
        <v>21</v>
      </c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x14ac:dyDescent="0.2">
      <c r="B9" s="2" t="s">
        <v>31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67</v>
      </c>
      <c r="P9" s="4">
        <v>64</v>
      </c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x14ac:dyDescent="0.2">
      <c r="B10" s="2" t="s">
        <v>32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211</v>
      </c>
      <c r="P10" s="4">
        <v>203</v>
      </c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x14ac:dyDescent="0.2">
      <c r="B11" s="2" t="s">
        <v>33</v>
      </c>
      <c r="C11" s="4"/>
      <c r="D11" s="4"/>
      <c r="E11" s="4"/>
      <c r="F11" s="4"/>
      <c r="G11" s="4"/>
      <c r="H11" s="4"/>
      <c r="I11" s="4"/>
      <c r="J11" s="4">
        <f t="shared" ref="J11:O11" si="0">+SUM(J3:J6)</f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906</v>
      </c>
      <c r="P11" s="4">
        <f>+SUM(P3:P6)</f>
        <v>922</v>
      </c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x14ac:dyDescent="0.2">
      <c r="B12" s="6" t="s">
        <v>28</v>
      </c>
      <c r="C12" s="7">
        <f t="shared" ref="C12:H12" si="1">+SUM(C3:C10)</f>
        <v>0</v>
      </c>
      <c r="D12" s="7">
        <f t="shared" si="1"/>
        <v>0</v>
      </c>
      <c r="E12" s="7">
        <f t="shared" si="1"/>
        <v>0</v>
      </c>
      <c r="F12" s="7">
        <f t="shared" si="1"/>
        <v>0</v>
      </c>
      <c r="G12" s="7">
        <f t="shared" si="1"/>
        <v>0</v>
      </c>
      <c r="H12" s="7">
        <f t="shared" si="1"/>
        <v>0</v>
      </c>
      <c r="I12" s="5"/>
      <c r="J12" s="7">
        <f t="shared" ref="J12:P12" si="2">+SUM(J3:J10)</f>
        <v>0</v>
      </c>
      <c r="K12" s="7">
        <f t="shared" si="2"/>
        <v>0</v>
      </c>
      <c r="L12" s="7">
        <f t="shared" si="2"/>
        <v>0</v>
      </c>
      <c r="M12" s="7">
        <f t="shared" si="2"/>
        <v>0</v>
      </c>
      <c r="N12" s="7">
        <f t="shared" si="2"/>
        <v>0</v>
      </c>
      <c r="O12" s="7">
        <f t="shared" si="2"/>
        <v>1328</v>
      </c>
      <c r="P12" s="7">
        <f t="shared" si="2"/>
        <v>1328</v>
      </c>
      <c r="Q12" s="7">
        <f t="shared" ref="Q12" si="3">+SUM(Q3:Q10)</f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x14ac:dyDescent="0.2">
      <c r="B14" s="2" t="s">
        <v>18</v>
      </c>
      <c r="C14" s="5"/>
      <c r="D14" s="5"/>
      <c r="E14" s="5">
        <v>541.31899999999996</v>
      </c>
      <c r="F14" s="5"/>
      <c r="G14" s="5">
        <v>566.06700000000001</v>
      </c>
      <c r="H14" s="5"/>
      <c r="I14" s="5"/>
      <c r="J14" s="5"/>
      <c r="K14" s="5"/>
      <c r="L14" s="5"/>
      <c r="M14" s="5"/>
      <c r="N14" s="5"/>
      <c r="O14" s="5">
        <v>1109.491</v>
      </c>
      <c r="P14" s="5">
        <v>1163.722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2">
      <c r="B15" s="2" t="s">
        <v>19</v>
      </c>
      <c r="C15" s="5"/>
      <c r="D15" s="5"/>
      <c r="E15" s="5">
        <v>206.95099999999999</v>
      </c>
      <c r="F15" s="5"/>
      <c r="G15" s="5">
        <v>166.721</v>
      </c>
      <c r="H15" s="5"/>
      <c r="I15" s="5"/>
      <c r="J15" s="5"/>
      <c r="K15" s="5"/>
      <c r="L15" s="5"/>
      <c r="M15" s="5"/>
      <c r="N15" s="5"/>
      <c r="O15" s="5">
        <v>378.41</v>
      </c>
      <c r="P15" s="5">
        <v>314.71199999999999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B16" s="2" t="s">
        <v>20</v>
      </c>
      <c r="C16" s="5"/>
      <c r="D16" s="5"/>
      <c r="E16" s="5">
        <v>64.015000000000001</v>
      </c>
      <c r="F16" s="5"/>
      <c r="G16" s="5">
        <v>148.49299999999999</v>
      </c>
      <c r="H16" s="5"/>
      <c r="I16" s="5"/>
      <c r="J16" s="5"/>
      <c r="K16" s="5"/>
      <c r="L16" s="5"/>
      <c r="M16" s="5"/>
      <c r="N16" s="5"/>
      <c r="O16" s="5">
        <v>235.53100000000001</v>
      </c>
      <c r="P16" s="5">
        <v>314.51400000000001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2:47" x14ac:dyDescent="0.2">
      <c r="B17" s="2" t="s">
        <v>22</v>
      </c>
      <c r="C17" s="5"/>
      <c r="D17" s="5"/>
      <c r="E17" s="5">
        <v>73.072000000000003</v>
      </c>
      <c r="F17" s="5"/>
      <c r="G17" s="5">
        <v>71.835999999999999</v>
      </c>
      <c r="H17" s="5"/>
      <c r="I17" s="5"/>
      <c r="J17" s="5"/>
      <c r="K17" s="5"/>
      <c r="L17" s="5"/>
      <c r="M17" s="5"/>
      <c r="N17" s="5"/>
      <c r="O17" s="5">
        <v>150.98599999999999</v>
      </c>
      <c r="P17" s="5">
        <v>138.15299999999999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2:47" x14ac:dyDescent="0.2">
      <c r="B18" s="2" t="s">
        <v>23</v>
      </c>
      <c r="C18" s="5"/>
      <c r="D18" s="5"/>
      <c r="E18" s="5">
        <v>17.702000000000002</v>
      </c>
      <c r="F18" s="5"/>
      <c r="G18" s="5">
        <v>7.0049999999999999</v>
      </c>
      <c r="H18" s="5"/>
      <c r="I18" s="5"/>
      <c r="J18" s="5"/>
      <c r="K18" s="5"/>
      <c r="L18" s="5"/>
      <c r="M18" s="5"/>
      <c r="N18" s="5"/>
      <c r="O18" s="5">
        <v>30.131</v>
      </c>
      <c r="P18" s="5">
        <v>15.545999999999999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2:47" x14ac:dyDescent="0.2">
      <c r="B19" s="6" t="s">
        <v>21</v>
      </c>
      <c r="C19" s="8"/>
      <c r="D19" s="8"/>
      <c r="E19" s="8">
        <v>903.05899999999997</v>
      </c>
      <c r="F19" s="8"/>
      <c r="G19" s="8">
        <v>960.11199999999997</v>
      </c>
      <c r="H19" s="8"/>
      <c r="I19" s="5"/>
      <c r="J19" s="8">
        <f t="shared" ref="J19:O19" si="4">+SUM(J14:J18)</f>
        <v>0</v>
      </c>
      <c r="K19" s="8">
        <f t="shared" si="4"/>
        <v>0</v>
      </c>
      <c r="L19" s="8">
        <f t="shared" si="4"/>
        <v>0</v>
      </c>
      <c r="M19" s="8">
        <f t="shared" si="4"/>
        <v>0</v>
      </c>
      <c r="N19" s="8">
        <f t="shared" si="4"/>
        <v>0</v>
      </c>
      <c r="O19" s="8">
        <f t="shared" si="4"/>
        <v>1904.5490000000002</v>
      </c>
      <c r="P19" s="8">
        <f>+SUM(P14:P18)</f>
        <v>1946.6469999999999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2:47" x14ac:dyDescent="0.2">
      <c r="B20" s="2" t="s">
        <v>51</v>
      </c>
      <c r="C20" s="5"/>
      <c r="D20" s="5"/>
      <c r="E20" s="5">
        <v>323.22800000000001</v>
      </c>
      <c r="F20" s="5"/>
      <c r="G20" s="5">
        <v>322.678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2:47" x14ac:dyDescent="0.2">
      <c r="B21" s="2" t="s">
        <v>52</v>
      </c>
      <c r="C21" s="5">
        <f t="shared" ref="C21:F21" si="5">+C19-C20</f>
        <v>0</v>
      </c>
      <c r="D21" s="5">
        <f t="shared" si="5"/>
        <v>0</v>
      </c>
      <c r="E21" s="5">
        <f t="shared" si="5"/>
        <v>579.8309999999999</v>
      </c>
      <c r="F21" s="5">
        <f t="shared" si="5"/>
        <v>0</v>
      </c>
      <c r="G21" s="5">
        <f>+G19-G20</f>
        <v>637.43399999999997</v>
      </c>
      <c r="H21" s="5">
        <f t="shared" ref="H21" si="6">+H19-H20</f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2:47" x14ac:dyDescent="0.2">
      <c r="B22" s="2" t="s">
        <v>53</v>
      </c>
      <c r="C22" s="5"/>
      <c r="D22" s="5"/>
      <c r="E22" s="5">
        <v>415.79199999999997</v>
      </c>
      <c r="F22" s="5"/>
      <c r="G22" s="5">
        <v>497.61200000000002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2:47" x14ac:dyDescent="0.2">
      <c r="B23" s="2" t="s">
        <v>54</v>
      </c>
      <c r="C23" s="5"/>
      <c r="D23" s="5"/>
      <c r="E23" s="5">
        <v>47.53</v>
      </c>
      <c r="F23" s="5"/>
      <c r="G23" s="5">
        <v>66.751000000000005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2:47" x14ac:dyDescent="0.2">
      <c r="B24" s="2" t="s">
        <v>55</v>
      </c>
      <c r="C24" s="5">
        <f t="shared" ref="C24:F24" si="7">+C21-C22-C23</f>
        <v>0</v>
      </c>
      <c r="D24" s="5">
        <f t="shared" si="7"/>
        <v>0</v>
      </c>
      <c r="E24" s="5">
        <f t="shared" si="7"/>
        <v>116.50899999999993</v>
      </c>
      <c r="F24" s="5">
        <f t="shared" si="7"/>
        <v>0</v>
      </c>
      <c r="G24" s="5">
        <f>+G21-G22-G23</f>
        <v>73.070999999999941</v>
      </c>
      <c r="H24" s="5">
        <f t="shared" ref="H24" si="8">+H21-H22-H23</f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2:47" x14ac:dyDescent="0.2">
      <c r="B25" s="2" t="s">
        <v>56</v>
      </c>
      <c r="C25" s="5"/>
      <c r="D25" s="5"/>
      <c r="E25" s="5">
        <v>15.601000000000001</v>
      </c>
      <c r="F25" s="5"/>
      <c r="G25" s="5">
        <v>12.106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2:47" x14ac:dyDescent="0.2">
      <c r="B26" s="2" t="s">
        <v>57</v>
      </c>
      <c r="C26" s="5"/>
      <c r="D26" s="5"/>
      <c r="E26" s="5">
        <v>44.591999999999999</v>
      </c>
      <c r="F26" s="5"/>
      <c r="G26" s="5">
        <v>29.266999999999999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2:47" x14ac:dyDescent="0.2">
      <c r="B27" s="2" t="s">
        <v>58</v>
      </c>
      <c r="C27" s="5"/>
      <c r="D27" s="5"/>
      <c r="E27" s="5">
        <v>7.0030000000000001</v>
      </c>
      <c r="F27" s="5"/>
      <c r="G27" s="5">
        <v>7.6840000000000002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2:47" x14ac:dyDescent="0.2">
      <c r="B28" s="2" t="s">
        <v>59</v>
      </c>
      <c r="C28" s="5"/>
      <c r="D28" s="5"/>
      <c r="E28" s="5">
        <v>-2.2370000000000001</v>
      </c>
      <c r="F28" s="5"/>
      <c r="G28" s="5">
        <v>0.314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2:47" x14ac:dyDescent="0.2">
      <c r="B29" s="2" t="s">
        <v>60</v>
      </c>
      <c r="C29" s="5">
        <f t="shared" ref="C29:F29" si="9">+C24+C25-C26-C27+C28</f>
        <v>0</v>
      </c>
      <c r="D29" s="5">
        <f t="shared" si="9"/>
        <v>0</v>
      </c>
      <c r="E29" s="5">
        <f t="shared" si="9"/>
        <v>78.277999999999935</v>
      </c>
      <c r="F29" s="5">
        <f t="shared" si="9"/>
        <v>0</v>
      </c>
      <c r="G29" s="5">
        <f>+G24+G25-G26-G27+G28</f>
        <v>48.539999999999942</v>
      </c>
      <c r="H29" s="5">
        <f t="shared" ref="H29" si="10">+H24+H25-H26-H27+H28</f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2:47" x14ac:dyDescent="0.2">
      <c r="B30" s="2" t="s">
        <v>61</v>
      </c>
      <c r="C30" s="5"/>
      <c r="D30" s="5"/>
      <c r="E30" s="5">
        <v>26.161999999999999</v>
      </c>
      <c r="F30" s="5"/>
      <c r="G30" s="5">
        <v>17.218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2:47" x14ac:dyDescent="0.2">
      <c r="B31" s="2" t="s">
        <v>62</v>
      </c>
      <c r="C31" s="5">
        <f t="shared" ref="C31:F31" si="11">+C29-C30</f>
        <v>0</v>
      </c>
      <c r="D31" s="5">
        <f t="shared" si="11"/>
        <v>0</v>
      </c>
      <c r="E31" s="5">
        <f t="shared" si="11"/>
        <v>52.115999999999936</v>
      </c>
      <c r="F31" s="5">
        <f t="shared" si="11"/>
        <v>0</v>
      </c>
      <c r="G31" s="5">
        <f>+G29-G30</f>
        <v>31.321999999999942</v>
      </c>
      <c r="H31" s="5">
        <f t="shared" ref="H31" si="12">+H29-H30</f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2:47" x14ac:dyDescent="0.2">
      <c r="B32" s="2" t="s">
        <v>63</v>
      </c>
      <c r="C32" s="5"/>
      <c r="D32" s="5"/>
      <c r="E32" s="5">
        <v>6.149</v>
      </c>
      <c r="F32" s="5"/>
      <c r="G32" s="5">
        <v>6.2469999999999999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2:47" x14ac:dyDescent="0.2">
      <c r="B33" s="2" t="s">
        <v>64</v>
      </c>
      <c r="C33" s="5">
        <f t="shared" ref="C33:F33" si="13">+C31-C32</f>
        <v>0</v>
      </c>
      <c r="D33" s="5">
        <f t="shared" si="13"/>
        <v>0</v>
      </c>
      <c r="E33" s="5">
        <f t="shared" si="13"/>
        <v>45.966999999999935</v>
      </c>
      <c r="F33" s="5">
        <f t="shared" si="13"/>
        <v>0</v>
      </c>
      <c r="G33" s="5">
        <f>+G31-G32</f>
        <v>25.074999999999942</v>
      </c>
      <c r="H33" s="5">
        <f t="shared" ref="H33" si="14">+H31-H32</f>
        <v>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2:47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2:47" x14ac:dyDescent="0.2">
      <c r="B35" s="2" t="s">
        <v>74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2:47" x14ac:dyDescent="0.2">
      <c r="B36" s="2" t="s">
        <v>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2:47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2:47" x14ac:dyDescent="0.2">
      <c r="B38" s="2" t="s">
        <v>75</v>
      </c>
      <c r="C38" s="5"/>
      <c r="D38" s="5"/>
      <c r="E38" s="5"/>
      <c r="F38" s="5"/>
      <c r="G38" s="5"/>
      <c r="H38" s="5"/>
      <c r="I38" s="5"/>
      <c r="J38" s="5"/>
      <c r="K38" s="9" t="e">
        <f t="shared" ref="K38:P38" si="15">+K11/J11-1</f>
        <v>#DIV/0!</v>
      </c>
      <c r="L38" s="9" t="e">
        <f t="shared" si="15"/>
        <v>#DIV/0!</v>
      </c>
      <c r="M38" s="9" t="e">
        <f t="shared" si="15"/>
        <v>#DIV/0!</v>
      </c>
      <c r="N38" s="9" t="e">
        <f t="shared" si="15"/>
        <v>#DIV/0!</v>
      </c>
      <c r="O38" s="9" t="e">
        <f t="shared" si="15"/>
        <v>#DIV/0!</v>
      </c>
      <c r="P38" s="9">
        <f t="shared" si="15"/>
        <v>1.7660044150110465E-2</v>
      </c>
      <c r="Q38" s="9">
        <f>+Q11/P11-1</f>
        <v>-1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2:47" x14ac:dyDescent="0.2">
      <c r="B39" s="2" t="s">
        <v>65</v>
      </c>
      <c r="C39" s="5"/>
      <c r="D39" s="5"/>
      <c r="E39" s="5"/>
      <c r="F39" s="5"/>
      <c r="G39" s="9">
        <f>+G14/E14-1</f>
        <v>4.5717959280941578E-2</v>
      </c>
      <c r="H39" s="5"/>
      <c r="I39" s="5"/>
      <c r="J39" s="5"/>
      <c r="K39" s="9" t="e">
        <f t="shared" ref="K39:L39" si="16">+K14/J14-1</f>
        <v>#DIV/0!</v>
      </c>
      <c r="L39" s="9" t="e">
        <f t="shared" si="16"/>
        <v>#DIV/0!</v>
      </c>
      <c r="M39" s="9" t="e">
        <f t="shared" ref="M39:N39" si="17">+M14/L14-1</f>
        <v>#DIV/0!</v>
      </c>
      <c r="N39" s="9" t="e">
        <f t="shared" si="17"/>
        <v>#DIV/0!</v>
      </c>
      <c r="O39" s="9" t="e">
        <f t="shared" ref="O39:Q43" si="18">+O14/N14-1</f>
        <v>#DIV/0!</v>
      </c>
      <c r="P39" s="9">
        <f t="shared" si="18"/>
        <v>4.8879170718825193E-2</v>
      </c>
      <c r="Q39" s="9">
        <f t="shared" si="18"/>
        <v>-1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2:47" x14ac:dyDescent="0.2">
      <c r="B40" s="2" t="s">
        <v>66</v>
      </c>
      <c r="C40" s="5"/>
      <c r="D40" s="5"/>
      <c r="E40" s="5"/>
      <c r="F40" s="5"/>
      <c r="G40" s="9">
        <f t="shared" ref="G40:G44" si="19">+G15/E15-1</f>
        <v>-0.19439384202057486</v>
      </c>
      <c r="H40" s="5"/>
      <c r="I40" s="5"/>
      <c r="J40" s="5"/>
      <c r="K40" s="9" t="e">
        <f t="shared" ref="K40:L40" si="20">+K15/J15-1</f>
        <v>#DIV/0!</v>
      </c>
      <c r="L40" s="9" t="e">
        <f t="shared" si="20"/>
        <v>#DIV/0!</v>
      </c>
      <c r="M40" s="9" t="e">
        <f t="shared" ref="M40:N40" si="21">+M15/L15-1</f>
        <v>#DIV/0!</v>
      </c>
      <c r="N40" s="9" t="e">
        <f t="shared" si="21"/>
        <v>#DIV/0!</v>
      </c>
      <c r="O40" s="9" t="e">
        <f t="shared" si="18"/>
        <v>#DIV/0!</v>
      </c>
      <c r="P40" s="9">
        <f t="shared" si="18"/>
        <v>-0.16833064665310127</v>
      </c>
      <c r="Q40" s="9">
        <f t="shared" si="18"/>
        <v>-1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2:47" x14ac:dyDescent="0.2">
      <c r="B41" s="2" t="s">
        <v>67</v>
      </c>
      <c r="C41" s="5"/>
      <c r="D41" s="5"/>
      <c r="E41" s="5"/>
      <c r="F41" s="5"/>
      <c r="G41" s="9">
        <f t="shared" si="19"/>
        <v>1.3196594548152776</v>
      </c>
      <c r="H41" s="5"/>
      <c r="I41" s="5"/>
      <c r="J41" s="5"/>
      <c r="K41" s="9" t="e">
        <f t="shared" ref="K41:L41" si="22">+K16/J16-1</f>
        <v>#DIV/0!</v>
      </c>
      <c r="L41" s="9" t="e">
        <f t="shared" si="22"/>
        <v>#DIV/0!</v>
      </c>
      <c r="M41" s="9" t="e">
        <f t="shared" ref="M41:N41" si="23">+M16/L16-1</f>
        <v>#DIV/0!</v>
      </c>
      <c r="N41" s="9" t="e">
        <f t="shared" si="23"/>
        <v>#DIV/0!</v>
      </c>
      <c r="O41" s="9" t="e">
        <f t="shared" si="18"/>
        <v>#DIV/0!</v>
      </c>
      <c r="P41" s="9">
        <f t="shared" si="18"/>
        <v>0.33534014630770481</v>
      </c>
      <c r="Q41" s="9">
        <f t="shared" si="18"/>
        <v>-1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2:47" x14ac:dyDescent="0.2">
      <c r="B42" s="2" t="s">
        <v>68</v>
      </c>
      <c r="C42" s="5"/>
      <c r="D42" s="5"/>
      <c r="E42" s="5"/>
      <c r="F42" s="5"/>
      <c r="G42" s="9">
        <f t="shared" si="19"/>
        <v>-1.69148237354938E-2</v>
      </c>
      <c r="H42" s="5"/>
      <c r="I42" s="5"/>
      <c r="J42" s="5"/>
      <c r="K42" s="9" t="e">
        <f t="shared" ref="K42:L42" si="24">+K17/J17-1</f>
        <v>#DIV/0!</v>
      </c>
      <c r="L42" s="9" t="e">
        <f t="shared" si="24"/>
        <v>#DIV/0!</v>
      </c>
      <c r="M42" s="9" t="e">
        <f t="shared" ref="M42:N42" si="25">+M17/L17-1</f>
        <v>#DIV/0!</v>
      </c>
      <c r="N42" s="9" t="e">
        <f t="shared" si="25"/>
        <v>#DIV/0!</v>
      </c>
      <c r="O42" s="9" t="e">
        <f t="shared" si="18"/>
        <v>#DIV/0!</v>
      </c>
      <c r="P42" s="9">
        <f t="shared" si="18"/>
        <v>-8.4994635264196705E-2</v>
      </c>
      <c r="Q42" s="9">
        <f t="shared" si="18"/>
        <v>-1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2:47" x14ac:dyDescent="0.2">
      <c r="B43" s="2" t="s">
        <v>69</v>
      </c>
      <c r="C43" s="5"/>
      <c r="D43" s="5"/>
      <c r="E43" s="5"/>
      <c r="F43" s="5"/>
      <c r="G43" s="9">
        <f t="shared" si="19"/>
        <v>-0.60428200203366855</v>
      </c>
      <c r="H43" s="5"/>
      <c r="I43" s="5"/>
      <c r="J43" s="5"/>
      <c r="K43" s="9" t="e">
        <f t="shared" ref="K43:L43" si="26">+K18/J18-1</f>
        <v>#DIV/0!</v>
      </c>
      <c r="L43" s="9" t="e">
        <f t="shared" si="26"/>
        <v>#DIV/0!</v>
      </c>
      <c r="M43" s="9" t="e">
        <f t="shared" ref="M43:N43" si="27">+M18/L18-1</f>
        <v>#DIV/0!</v>
      </c>
      <c r="N43" s="9" t="e">
        <f t="shared" si="27"/>
        <v>#DIV/0!</v>
      </c>
      <c r="O43" s="9" t="e">
        <f t="shared" si="18"/>
        <v>#DIV/0!</v>
      </c>
      <c r="P43" s="9">
        <f t="shared" si="18"/>
        <v>-0.48405296870332881</v>
      </c>
      <c r="Q43" s="9">
        <f t="shared" si="18"/>
        <v>-1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2:47" x14ac:dyDescent="0.2">
      <c r="B44" s="2" t="s">
        <v>70</v>
      </c>
      <c r="C44" s="5"/>
      <c r="D44" s="5"/>
      <c r="E44" s="5"/>
      <c r="F44" s="5"/>
      <c r="G44" s="9">
        <f t="shared" si="19"/>
        <v>6.31774889569785E-2</v>
      </c>
      <c r="H44" s="5"/>
      <c r="I44" s="5"/>
      <c r="J44" s="5"/>
      <c r="K44" s="9" t="e">
        <f t="shared" ref="K44:L44" si="28">+K19/J19-1</f>
        <v>#DIV/0!</v>
      </c>
      <c r="L44" s="9" t="e">
        <f t="shared" si="28"/>
        <v>#DIV/0!</v>
      </c>
      <c r="M44" s="9" t="e">
        <f t="shared" ref="M44:N44" si="29">+M19/L19-1</f>
        <v>#DIV/0!</v>
      </c>
      <c r="N44" s="9" t="e">
        <f t="shared" si="29"/>
        <v>#DIV/0!</v>
      </c>
      <c r="O44" s="9" t="e">
        <f>+O19/N19-1</f>
        <v>#DIV/0!</v>
      </c>
      <c r="P44" s="9">
        <f t="shared" ref="P44:Q44" si="30">+P19/O19-1</f>
        <v>2.2103920665732302E-2</v>
      </c>
      <c r="Q44" s="9">
        <f t="shared" si="30"/>
        <v>-1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2:47" x14ac:dyDescent="0.2">
      <c r="B45" s="2" t="s">
        <v>71</v>
      </c>
      <c r="C45" s="9" t="e">
        <f t="shared" ref="C45:F45" si="31">+C21/C19</f>
        <v>#DIV/0!</v>
      </c>
      <c r="D45" s="9" t="e">
        <f t="shared" si="31"/>
        <v>#DIV/0!</v>
      </c>
      <c r="E45" s="9">
        <f t="shared" si="31"/>
        <v>0.64207432736952952</v>
      </c>
      <c r="F45" s="9" t="e">
        <f t="shared" si="31"/>
        <v>#DIV/0!</v>
      </c>
      <c r="G45" s="9">
        <f>+G21/G19</f>
        <v>0.66391629309913847</v>
      </c>
      <c r="H45" s="9" t="e">
        <f t="shared" ref="H45:Q45" si="32">+H21/H19</f>
        <v>#DIV/0!</v>
      </c>
      <c r="I45" s="5"/>
      <c r="J45" s="9" t="e">
        <f t="shared" si="32"/>
        <v>#DIV/0!</v>
      </c>
      <c r="K45" s="9" t="e">
        <f t="shared" ref="K45:L45" si="33">+K21/K19</f>
        <v>#DIV/0!</v>
      </c>
      <c r="L45" s="9" t="e">
        <f t="shared" si="33"/>
        <v>#DIV/0!</v>
      </c>
      <c r="M45" s="9" t="e">
        <f t="shared" si="32"/>
        <v>#DIV/0!</v>
      </c>
      <c r="N45" s="9" t="e">
        <f t="shared" si="32"/>
        <v>#DIV/0!</v>
      </c>
      <c r="O45" s="9">
        <f t="shared" si="32"/>
        <v>0</v>
      </c>
      <c r="P45" s="9">
        <f t="shared" si="32"/>
        <v>0</v>
      </c>
      <c r="Q45" s="9" t="e">
        <f t="shared" si="32"/>
        <v>#DIV/0!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2:47" x14ac:dyDescent="0.2">
      <c r="B46" s="2" t="s">
        <v>72</v>
      </c>
      <c r="C46" s="9" t="e">
        <f t="shared" ref="C46:F46" si="34">+C24/C19</f>
        <v>#DIV/0!</v>
      </c>
      <c r="D46" s="9" t="e">
        <f t="shared" si="34"/>
        <v>#DIV/0!</v>
      </c>
      <c r="E46" s="9">
        <f t="shared" si="34"/>
        <v>0.12901593362116975</v>
      </c>
      <c r="F46" s="9" t="e">
        <f t="shared" si="34"/>
        <v>#DIV/0!</v>
      </c>
      <c r="G46" s="9">
        <f>+G24/G19</f>
        <v>7.6106745879647317E-2</v>
      </c>
      <c r="H46" s="9" t="e">
        <f t="shared" ref="H46:Q46" si="35">+H24/H19</f>
        <v>#DIV/0!</v>
      </c>
      <c r="I46" s="5"/>
      <c r="J46" s="9" t="e">
        <f t="shared" si="35"/>
        <v>#DIV/0!</v>
      </c>
      <c r="K46" s="9" t="e">
        <f t="shared" ref="K46:L46" si="36">+K24/K19</f>
        <v>#DIV/0!</v>
      </c>
      <c r="L46" s="9" t="e">
        <f t="shared" si="36"/>
        <v>#DIV/0!</v>
      </c>
      <c r="M46" s="9" t="e">
        <f t="shared" si="35"/>
        <v>#DIV/0!</v>
      </c>
      <c r="N46" s="9" t="e">
        <f t="shared" si="35"/>
        <v>#DIV/0!</v>
      </c>
      <c r="O46" s="9">
        <f t="shared" si="35"/>
        <v>0</v>
      </c>
      <c r="P46" s="9">
        <f t="shared" si="35"/>
        <v>0</v>
      </c>
      <c r="Q46" s="9" t="e">
        <f t="shared" si="35"/>
        <v>#DIV/0!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2:47" x14ac:dyDescent="0.2">
      <c r="B47" s="2" t="s">
        <v>73</v>
      </c>
      <c r="C47" s="9" t="e">
        <f t="shared" ref="C47:F47" si="37">+C32/C31</f>
        <v>#DIV/0!</v>
      </c>
      <c r="D47" s="9" t="e">
        <f t="shared" si="37"/>
        <v>#DIV/0!</v>
      </c>
      <c r="E47" s="9">
        <f t="shared" si="37"/>
        <v>0.11798679867986814</v>
      </c>
      <c r="F47" s="9" t="e">
        <f t="shared" si="37"/>
        <v>#DIV/0!</v>
      </c>
      <c r="G47" s="9">
        <f>+G32/G31</f>
        <v>0.19944447991826866</v>
      </c>
      <c r="H47" s="9" t="e">
        <f t="shared" ref="H47:Q47" si="38">+H32/H31</f>
        <v>#DIV/0!</v>
      </c>
      <c r="I47" s="5"/>
      <c r="J47" s="9" t="e">
        <f t="shared" si="38"/>
        <v>#DIV/0!</v>
      </c>
      <c r="K47" s="9" t="e">
        <f t="shared" ref="K47:L47" si="39">+K32/K31</f>
        <v>#DIV/0!</v>
      </c>
      <c r="L47" s="9" t="e">
        <f t="shared" si="39"/>
        <v>#DIV/0!</v>
      </c>
      <c r="M47" s="9" t="e">
        <f t="shared" si="38"/>
        <v>#DIV/0!</v>
      </c>
      <c r="N47" s="9" t="e">
        <f t="shared" si="38"/>
        <v>#DIV/0!</v>
      </c>
      <c r="O47" s="9" t="e">
        <f t="shared" si="38"/>
        <v>#DIV/0!</v>
      </c>
      <c r="P47" s="9" t="e">
        <f t="shared" si="38"/>
        <v>#DIV/0!</v>
      </c>
      <c r="Q47" s="9" t="e">
        <f t="shared" si="38"/>
        <v>#DIV/0!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2:47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3:47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3:47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3:47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3:47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3:47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3:47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3:47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3:47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3:47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3:47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3:47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3:47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3:47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3:47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3:47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3:47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3:47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3:47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3:47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3:47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3:47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3:47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3:47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3:47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3:47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3:47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3:47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3:47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3:47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3:47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3:47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3:47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3:47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3:47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3:47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3:47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3:47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3:47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3:47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3:47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3:47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3:47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3:47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3:47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3:47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3:47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3:47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3:47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3:47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3:47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3:47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3:47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3:47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3:47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3:47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3:47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3:47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3:47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3:47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3:47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3:47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3:47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3:47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3:47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3:47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3:47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3:47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3:47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3:47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3:47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3:47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3:47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3:47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3:47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3:47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3:47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3:47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3:47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3:47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3:47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3:47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3:47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3:47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3:47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3:47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3:47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3:47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3:47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3:47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3:47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3:47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3:47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3:47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3:47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3:47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3:47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3:47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3:47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3:47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3:47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3:47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3:47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3:47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3:47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3:47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3:47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3:47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3:47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3:47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3:47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3:47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3:47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3:47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3:47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3:47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3:47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3:47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3:47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3:47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3:47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3:47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3:47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3:47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3:47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3:47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3:47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3:47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3:47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3:47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3:47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3:47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3:47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3:47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3:47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3:47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3:47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3:47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3:47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3:47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3:47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3:47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3:47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3:47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3:47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3:47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3:47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3:47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3:47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3:47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3:47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3:47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3:47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3:47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3:47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3:47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3:47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3:47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3:47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3:47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3:47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3:47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3:47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3:47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3:47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3:47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3:47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3:47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3:47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3:47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3:47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3:47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3:47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3:47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3:47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3:47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3:47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3:47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3:47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3:47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3:47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3:47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3:47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3:47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3:47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3:47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3:47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3:47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3:47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3:47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3:47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3:47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3:47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3:45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3:45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3:45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3:45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3:45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3:45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3:45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3:45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3:45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3:45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3:45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3:45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3:45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3:45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3:45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3:45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3:45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3:45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3:45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3:45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3:45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3:45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3:45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3:45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3:45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3:45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3:45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3:45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3:45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3:45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3:45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3:45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3:45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3:45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3:45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3:45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3:45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3:45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3:45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3:45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3:45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3:45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3:45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3:45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3:45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3:45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3:45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3:45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3:45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3:45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3:45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3:45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3:45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3:45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3:45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3:45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3:45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3:45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3:45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3:45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3:45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3:45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3:45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3:45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3:45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3:45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3:45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3:45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3:45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3:45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3:45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3:45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3:45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3:45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3:45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3:45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3:45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3:45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3:45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3:45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3:45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3:45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3:45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3:45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3:45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3:45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3:45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3:45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3:45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3:45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3:45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3:45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3:45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3:45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3:45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3:45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3:45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3:45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3:45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3:45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3:45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3:45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3:45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3:45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3:45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3:45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3:45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3:45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3:45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3:45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3:45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</sheetData>
  <hyperlinks>
    <hyperlink ref="A1" location="Main!A1" display="Main" xr:uid="{7697443F-F907-4A51-A9BD-263B3E2BE0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2025-02-02T13:42:06Z</dcterms:created>
  <dcterms:modified xsi:type="dcterms:W3CDTF">2025-09-02T17:48:20Z</dcterms:modified>
</cp:coreProperties>
</file>