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11190FF-AB4E-4C71-8026-CA1C31868D7E}" xr6:coauthVersionLast="47" xr6:coauthVersionMax="47" xr10:uidLastSave="{00000000-0000-0000-0000-000000000000}"/>
  <bookViews>
    <workbookView xWindow="-120" yWindow="-120" windowWidth="38640" windowHeight="21060" xr2:uid="{95EA51D1-0B56-4F09-BDE8-D618D0C4842F}"/>
  </bookViews>
  <sheets>
    <sheet name="Main" sheetId="1" r:id="rId1"/>
    <sheet name="Model" sheetId="2" r:id="rId2"/>
    <sheet name="Brok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8" i="2"/>
  <c r="K26" i="2"/>
  <c r="K25" i="2"/>
  <c r="K22" i="2"/>
  <c r="O31" i="2"/>
  <c r="O30" i="2"/>
  <c r="O28" i="2"/>
  <c r="O26" i="2"/>
  <c r="O25" i="2"/>
  <c r="O22" i="2"/>
  <c r="N20" i="2"/>
  <c r="M20" i="2"/>
  <c r="L20" i="2"/>
  <c r="K20" i="2"/>
  <c r="J20" i="2"/>
  <c r="I20" i="2"/>
  <c r="H20" i="2"/>
  <c r="G20" i="2"/>
  <c r="F20" i="2"/>
  <c r="E20" i="2"/>
  <c r="D20" i="2"/>
  <c r="C20" i="2"/>
  <c r="O20" i="2"/>
  <c r="J7" i="1"/>
  <c r="J4" i="1"/>
  <c r="J3" i="1"/>
</calcChain>
</file>

<file path=xl/sharedStrings.xml><?xml version="1.0" encoding="utf-8"?>
<sst xmlns="http://schemas.openxmlformats.org/spreadsheetml/2006/main" count="84" uniqueCount="76">
  <si>
    <t>Robinhood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</si>
  <si>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</si>
  <si>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</si>
  <si>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</si>
  <si>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</si>
  <si>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</si>
  <si>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</si>
  <si>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</si>
  <si>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</si>
  <si>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</si>
  <si>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</si>
  <si>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</si>
  <si>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</si>
  <si>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</si>
  <si>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</si>
  <si>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</si>
  <si>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</si>
  <si>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</si>
  <si>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</si>
  <si>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</si>
  <si>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</si>
  <si>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Funded Costumers</t>
  </si>
  <si>
    <t>Options Contracts</t>
  </si>
  <si>
    <t>Average Client Balance</t>
  </si>
  <si>
    <t>AUC</t>
  </si>
  <si>
    <t>Net Deposits Additions</t>
  </si>
  <si>
    <t>Gold</t>
  </si>
  <si>
    <t>Funded Customers</t>
  </si>
  <si>
    <t>ARPU</t>
  </si>
  <si>
    <t>Equities</t>
  </si>
  <si>
    <t>Crypto</t>
  </si>
  <si>
    <t>Options</t>
  </si>
  <si>
    <t>Transactions</t>
  </si>
  <si>
    <t>Net Interest</t>
  </si>
  <si>
    <t>Other</t>
  </si>
  <si>
    <t>Revenue</t>
  </si>
  <si>
    <t>COGS</t>
  </si>
  <si>
    <t>Gross Margin</t>
  </si>
  <si>
    <t>Tech</t>
  </si>
  <si>
    <t>Operations</t>
  </si>
  <si>
    <t>Marketing</t>
  </si>
  <si>
    <t>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</si>
  <si>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</si>
  <si>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</si>
  <si>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</si>
  <si>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</si>
  <si>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</si>
  <si>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</si>
  <si>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</si>
  <si>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Revenue Growth</t>
  </si>
  <si>
    <t>User Assets</t>
  </si>
  <si>
    <t>Prepaids</t>
  </si>
  <si>
    <t>Match Incentives</t>
  </si>
  <si>
    <t>OCA</t>
  </si>
  <si>
    <t>PP&amp;E</t>
  </si>
  <si>
    <t>Goodwill</t>
  </si>
  <si>
    <t>ONCA</t>
  </si>
  <si>
    <t>Assets</t>
  </si>
  <si>
    <t>AP</t>
  </si>
  <si>
    <t>Payable to Users</t>
  </si>
  <si>
    <t>OCL</t>
  </si>
  <si>
    <t>ONCL</t>
  </si>
  <si>
    <t>SE</t>
  </si>
  <si>
    <t>L+SE</t>
  </si>
  <si>
    <t>CFFO</t>
  </si>
  <si>
    <t>CFFO+Gold</t>
  </si>
  <si>
    <t>Q125</t>
  </si>
  <si>
    <t>Q225</t>
  </si>
  <si>
    <t>Q325</t>
  </si>
  <si>
    <t>Q425</t>
  </si>
  <si>
    <t>Schwab</t>
  </si>
  <si>
    <t>RH</t>
  </si>
  <si>
    <t>MoStan</t>
  </si>
  <si>
    <t>Fidelity</t>
  </si>
  <si>
    <t>IBKR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</si>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</sst>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=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D091-ABB5-4C84-9A6A-177758B55171}">
  <dimension ref="A1:K7"/>
  <sheetViews>
    <sheetView tabSelected="1" topLeftCell="C1" zoomScale="200" zoomScaleNormal="200" workbookViewId="0">
      <selection activeCell="F7" sqref="F7"/>
    </sheetView>
  </sheetViews>
  <sheetFormatPr defaultRowHeight="15" x14ac:dyDescent="0.25"/>
  <cols>
    <col min="1" max="1" width="4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74.849999999999994</v>
      </c>
    </row>
    <row r="3" spans="1:11" x14ac:dyDescent="0.25">
      <c r="I3" t="s">
        <v>3</v>
      </c>
      <c r="J3" s="5">
        <f>767.047021+115.42194</f>
        <v>882.46896100000004</v>
      </c>
      <c r="K3" s="6" t="s">
        <v>66</v>
      </c>
    </row>
    <row r="4" spans="1:11" x14ac:dyDescent="0.25">
      <c r="I4" t="s">
        <v>4</v>
      </c>
      <c r="J4" s="5">
        <f>+J2*J3</f>
        <v>66052.801730849998</v>
      </c>
    </row>
    <row r="5" spans="1:11" x14ac:dyDescent="0.25">
      <c r="I5" t="s">
        <v>5</v>
      </c>
      <c r="J5" s="5">
        <v>4416</v>
      </c>
      <c r="K5" s="6" t="s">
        <v>66</v>
      </c>
    </row>
    <row r="6" spans="1:11" x14ac:dyDescent="0.25">
      <c r="I6" t="s">
        <v>6</v>
      </c>
      <c r="J6" s="5">
        <v>0</v>
      </c>
      <c r="K6" s="6" t="s">
        <v>66</v>
      </c>
    </row>
    <row r="7" spans="1:11" x14ac:dyDescent="0.25">
      <c r="I7" t="s">
        <v>7</v>
      </c>
      <c r="J7" s="5">
        <f>+J4-J5+J6</f>
        <v>61636.801730849998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2E1A-2FEB-4734-B11B-73C37DE3B4C7}">
  <dimension ref="A1:R57"/>
  <sheetViews>
    <sheetView zoomScale="200" zoomScaleNormal="2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K8" sqref="K8"/>
    </sheetView>
  </sheetViews>
  <sheetFormatPr defaultRowHeight="15" x14ac:dyDescent="0.25"/>
  <cols>
    <col min="1" max="1" width="5.42578125" bestFit="1" customWidth="1"/>
    <col min="2" max="2" width="29.85546875" customWidth="1"/>
  </cols>
  <sheetData>
    <row r="1" spans="1:18" x14ac:dyDescent="0.25">
      <c r="A1" s="2" t="s">
        <v>8</v>
      </c>
    </row>
    <row r="2" spans="1:18" x14ac:dyDescent="0.25"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66</v>
      </c>
      <c r="P2" s="6" t="s">
        <v>67</v>
      </c>
      <c r="Q2" s="6" t="s">
        <v>68</v>
      </c>
      <c r="R2" s="6" t="s">
        <v>69</v>
      </c>
    </row>
    <row r="3" spans="1:18" x14ac:dyDescent="0.25">
      <c r="B3" t="s">
        <v>21</v>
      </c>
      <c r="K3">
        <v>23.9</v>
      </c>
      <c r="L3">
        <v>11.8</v>
      </c>
      <c r="O3">
        <v>25.8</v>
      </c>
    </row>
    <row r="4" spans="1:18" x14ac:dyDescent="0.25">
      <c r="B4" t="s">
        <v>22</v>
      </c>
      <c r="L4">
        <v>389.7</v>
      </c>
    </row>
    <row r="5" spans="1:18" x14ac:dyDescent="0.25">
      <c r="B5" t="s">
        <v>23</v>
      </c>
      <c r="L5" s="3">
        <v>5773</v>
      </c>
    </row>
    <row r="6" spans="1:18" x14ac:dyDescent="0.25">
      <c r="B6" t="s">
        <v>24</v>
      </c>
      <c r="J6" s="3">
        <v>102600</v>
      </c>
      <c r="L6" s="3">
        <v>139700</v>
      </c>
    </row>
    <row r="7" spans="1:18" x14ac:dyDescent="0.25">
      <c r="B7" t="s">
        <v>25</v>
      </c>
      <c r="J7" s="3">
        <v>4600</v>
      </c>
      <c r="K7">
        <v>11200</v>
      </c>
      <c r="L7" s="3">
        <v>13200</v>
      </c>
      <c r="O7">
        <v>18000</v>
      </c>
    </row>
    <row r="8" spans="1:18" x14ac:dyDescent="0.25">
      <c r="B8" t="s">
        <v>26</v>
      </c>
      <c r="J8" s="3">
        <v>1420</v>
      </c>
      <c r="K8">
        <v>144</v>
      </c>
      <c r="L8" s="3">
        <v>2000</v>
      </c>
      <c r="O8">
        <v>145</v>
      </c>
    </row>
    <row r="9" spans="1:18" x14ac:dyDescent="0.25">
      <c r="B9" t="s">
        <v>27</v>
      </c>
      <c r="J9" s="3">
        <v>23400</v>
      </c>
      <c r="L9" s="3">
        <v>24200</v>
      </c>
    </row>
    <row r="10" spans="1:18" x14ac:dyDescent="0.25">
      <c r="B10" t="s">
        <v>28</v>
      </c>
      <c r="K10">
        <v>104</v>
      </c>
      <c r="L10">
        <v>28.18</v>
      </c>
      <c r="O10">
        <v>145</v>
      </c>
    </row>
    <row r="12" spans="1:18" x14ac:dyDescent="0.25">
      <c r="B12" t="s">
        <v>29</v>
      </c>
      <c r="K12">
        <v>39</v>
      </c>
      <c r="L12">
        <v>40</v>
      </c>
      <c r="O12">
        <v>56</v>
      </c>
    </row>
    <row r="13" spans="1:18" x14ac:dyDescent="0.25">
      <c r="B13" t="s">
        <v>30</v>
      </c>
      <c r="K13">
        <v>126</v>
      </c>
      <c r="L13">
        <v>81</v>
      </c>
      <c r="O13">
        <v>240</v>
      </c>
    </row>
    <row r="14" spans="1:18" x14ac:dyDescent="0.25">
      <c r="B14" t="s">
        <v>31</v>
      </c>
      <c r="K14">
        <v>154</v>
      </c>
      <c r="L14">
        <v>182</v>
      </c>
      <c r="O14">
        <v>252</v>
      </c>
    </row>
    <row r="15" spans="1:18" x14ac:dyDescent="0.25">
      <c r="B15" t="s">
        <v>32</v>
      </c>
      <c r="F15">
        <v>186</v>
      </c>
      <c r="H15">
        <v>193</v>
      </c>
      <c r="J15">
        <v>200</v>
      </c>
      <c r="K15">
        <v>329</v>
      </c>
      <c r="L15">
        <v>327</v>
      </c>
      <c r="O15">
        <v>583</v>
      </c>
    </row>
    <row r="16" spans="1:18" x14ac:dyDescent="0.25">
      <c r="B16" t="s">
        <v>33</v>
      </c>
      <c r="F16">
        <v>167</v>
      </c>
      <c r="H16">
        <v>234</v>
      </c>
      <c r="J16">
        <v>236</v>
      </c>
      <c r="K16">
        <v>254</v>
      </c>
      <c r="L16">
        <v>285</v>
      </c>
      <c r="O16">
        <v>290</v>
      </c>
    </row>
    <row r="17" spans="2:18" x14ac:dyDescent="0.25">
      <c r="B17" t="s">
        <v>34</v>
      </c>
      <c r="F17">
        <v>27</v>
      </c>
      <c r="H17">
        <v>59</v>
      </c>
      <c r="J17">
        <v>35</v>
      </c>
      <c r="K17">
        <v>35</v>
      </c>
      <c r="L17">
        <v>70</v>
      </c>
      <c r="O17">
        <v>54</v>
      </c>
    </row>
    <row r="18" spans="2:18" x14ac:dyDescent="0.25">
      <c r="B18" s="1" t="s">
        <v>35</v>
      </c>
      <c r="C18" s="1"/>
      <c r="D18" s="1"/>
      <c r="E18" s="1"/>
      <c r="F18" s="1">
        <v>380</v>
      </c>
      <c r="G18" s="1"/>
      <c r="H18" s="1">
        <v>486</v>
      </c>
      <c r="I18" s="1"/>
      <c r="J18" s="1">
        <v>471</v>
      </c>
      <c r="K18" s="1">
        <v>618</v>
      </c>
      <c r="L18" s="1">
        <v>682</v>
      </c>
      <c r="M18" s="1"/>
      <c r="N18" s="1"/>
      <c r="O18" s="1">
        <v>927</v>
      </c>
      <c r="P18" s="1"/>
      <c r="Q18" s="1"/>
      <c r="R18" s="1"/>
    </row>
    <row r="19" spans="2:18" x14ac:dyDescent="0.25">
      <c r="B19" t="s">
        <v>36</v>
      </c>
      <c r="F19">
        <v>85</v>
      </c>
      <c r="H19">
        <v>39</v>
      </c>
      <c r="J19">
        <v>32</v>
      </c>
      <c r="K19">
        <v>35</v>
      </c>
      <c r="L19">
        <v>40</v>
      </c>
      <c r="O19">
        <v>50</v>
      </c>
    </row>
    <row r="20" spans="2:18" x14ac:dyDescent="0.25">
      <c r="B20" t="s">
        <v>37</v>
      </c>
      <c r="C20">
        <f t="shared" ref="C20:N20" si="0">+C18-C19</f>
        <v>0</v>
      </c>
      <c r="D20">
        <f t="shared" si="0"/>
        <v>0</v>
      </c>
      <c r="E20">
        <f t="shared" si="0"/>
        <v>0</v>
      </c>
      <c r="F20">
        <f t="shared" si="0"/>
        <v>295</v>
      </c>
      <c r="G20">
        <f t="shared" si="0"/>
        <v>0</v>
      </c>
      <c r="H20">
        <f t="shared" si="0"/>
        <v>447</v>
      </c>
      <c r="I20">
        <f t="shared" si="0"/>
        <v>0</v>
      </c>
      <c r="J20">
        <f t="shared" si="0"/>
        <v>439</v>
      </c>
      <c r="K20">
        <f t="shared" si="0"/>
        <v>583</v>
      </c>
      <c r="L20">
        <f t="shared" si="0"/>
        <v>642</v>
      </c>
      <c r="M20">
        <f t="shared" si="0"/>
        <v>0</v>
      </c>
      <c r="N20">
        <f t="shared" si="0"/>
        <v>0</v>
      </c>
      <c r="O20">
        <f>+O18-O19</f>
        <v>877</v>
      </c>
    </row>
    <row r="21" spans="2:18" x14ac:dyDescent="0.25">
      <c r="B21" t="s">
        <v>38</v>
      </c>
      <c r="F21">
        <v>180</v>
      </c>
      <c r="H21">
        <v>207</v>
      </c>
      <c r="J21">
        <v>197</v>
      </c>
      <c r="K21">
        <v>196</v>
      </c>
      <c r="L21">
        <v>209</v>
      </c>
      <c r="O21">
        <v>214</v>
      </c>
    </row>
    <row r="22" spans="2:18" x14ac:dyDescent="0.25">
      <c r="B22" t="s">
        <v>39</v>
      </c>
      <c r="F22">
        <v>43</v>
      </c>
      <c r="H22">
        <v>36</v>
      </c>
      <c r="J22">
        <v>40</v>
      </c>
      <c r="K22">
        <f>28+16</f>
        <v>44</v>
      </c>
      <c r="L22">
        <v>46</v>
      </c>
      <c r="O22">
        <f>31+24</f>
        <v>55</v>
      </c>
    </row>
    <row r="23" spans="2:18" x14ac:dyDescent="0.25">
      <c r="B23" t="s">
        <v>40</v>
      </c>
      <c r="F23">
        <v>29</v>
      </c>
      <c r="H23">
        <v>25</v>
      </c>
      <c r="J23">
        <v>43</v>
      </c>
      <c r="K23">
        <v>67</v>
      </c>
      <c r="L23">
        <v>64</v>
      </c>
      <c r="O23">
        <v>105</v>
      </c>
    </row>
    <row r="24" spans="2:18" x14ac:dyDescent="0.25">
      <c r="B24" t="s">
        <v>41</v>
      </c>
      <c r="F24">
        <v>197</v>
      </c>
      <c r="H24">
        <v>159</v>
      </c>
      <c r="J24">
        <v>133</v>
      </c>
      <c r="K24">
        <v>118</v>
      </c>
      <c r="L24">
        <v>134</v>
      </c>
      <c r="O24">
        <v>133</v>
      </c>
    </row>
    <row r="25" spans="2:18" x14ac:dyDescent="0.25">
      <c r="B25" t="s">
        <v>42</v>
      </c>
      <c r="F25">
        <v>449</v>
      </c>
      <c r="H25">
        <v>427</v>
      </c>
      <c r="J25">
        <v>413</v>
      </c>
      <c r="K25">
        <f>+SUM(K21:K24)</f>
        <v>425</v>
      </c>
      <c r="L25">
        <v>453</v>
      </c>
      <c r="O25">
        <f>+SUM(O21:O24)</f>
        <v>507</v>
      </c>
    </row>
    <row r="26" spans="2:18" x14ac:dyDescent="0.25">
      <c r="B26" t="s">
        <v>43</v>
      </c>
      <c r="F26">
        <v>-154</v>
      </c>
      <c r="H26">
        <v>20</v>
      </c>
      <c r="J26">
        <v>26</v>
      </c>
      <c r="K26">
        <f>+K20-K25</f>
        <v>158</v>
      </c>
      <c r="L26">
        <v>189</v>
      </c>
      <c r="O26">
        <f>+O20-O25</f>
        <v>370</v>
      </c>
    </row>
    <row r="27" spans="2:18" x14ac:dyDescent="0.25">
      <c r="B27" t="s">
        <v>44</v>
      </c>
      <c r="F27">
        <v>-14</v>
      </c>
      <c r="H27">
        <v>2</v>
      </c>
      <c r="J27">
        <v>3</v>
      </c>
      <c r="K27">
        <v>4</v>
      </c>
      <c r="L27">
        <v>2</v>
      </c>
      <c r="O27">
        <v>1</v>
      </c>
    </row>
    <row r="28" spans="2:18" x14ac:dyDescent="0.25">
      <c r="B28" t="s">
        <v>45</v>
      </c>
      <c r="F28">
        <v>-168</v>
      </c>
      <c r="H28">
        <v>22</v>
      </c>
      <c r="J28">
        <v>29</v>
      </c>
      <c r="K28">
        <f>+K26+K27</f>
        <v>162</v>
      </c>
      <c r="L28">
        <v>191</v>
      </c>
      <c r="O28">
        <f>+O26+O27</f>
        <v>371</v>
      </c>
    </row>
    <row r="29" spans="2:18" x14ac:dyDescent="0.25">
      <c r="B29" t="s">
        <v>46</v>
      </c>
      <c r="F29">
        <v>-2</v>
      </c>
      <c r="H29">
        <v>-3</v>
      </c>
      <c r="J29">
        <v>-1</v>
      </c>
      <c r="K29">
        <v>5</v>
      </c>
      <c r="L29">
        <v>3</v>
      </c>
      <c r="O29">
        <v>35</v>
      </c>
    </row>
    <row r="30" spans="2:18" x14ac:dyDescent="0.25">
      <c r="B30" t="s">
        <v>47</v>
      </c>
      <c r="F30">
        <v>-166</v>
      </c>
      <c r="H30">
        <v>25</v>
      </c>
      <c r="J30">
        <v>30</v>
      </c>
      <c r="K30">
        <f>+K28-K29</f>
        <v>157</v>
      </c>
      <c r="L30">
        <v>188</v>
      </c>
      <c r="O30">
        <f>+O28-O29</f>
        <v>336</v>
      </c>
    </row>
    <row r="31" spans="2:18" x14ac:dyDescent="0.25">
      <c r="B31" t="s">
        <v>48</v>
      </c>
      <c r="F31">
        <v>-0.19</v>
      </c>
      <c r="H31">
        <v>0.03</v>
      </c>
      <c r="J31">
        <v>0.03</v>
      </c>
      <c r="K31" s="7">
        <f>+K30/K32</f>
        <v>0.17936309733847819</v>
      </c>
      <c r="L31">
        <v>0.21</v>
      </c>
      <c r="O31" s="7">
        <f>+O30/O32</f>
        <v>0.37984230988945805</v>
      </c>
    </row>
    <row r="32" spans="2:18" x14ac:dyDescent="0.25">
      <c r="B32" t="s">
        <v>3</v>
      </c>
      <c r="F32">
        <v>889</v>
      </c>
      <c r="H32">
        <v>921</v>
      </c>
      <c r="J32">
        <v>883</v>
      </c>
      <c r="K32" s="3">
        <v>875.31940699999996</v>
      </c>
      <c r="L32">
        <v>904</v>
      </c>
      <c r="O32" s="3">
        <v>884.57760299999995</v>
      </c>
    </row>
    <row r="34" spans="2:12" x14ac:dyDescent="0.25">
      <c r="B34" t="s">
        <v>49</v>
      </c>
      <c r="J34" s="4">
        <v>0.24</v>
      </c>
      <c r="L34" s="4">
        <v>0.4</v>
      </c>
    </row>
    <row r="38" spans="2:12" x14ac:dyDescent="0.25">
      <c r="B38" t="s">
        <v>5</v>
      </c>
      <c r="L38" s="3">
        <v>7251</v>
      </c>
    </row>
    <row r="39" spans="2:12" x14ac:dyDescent="0.25">
      <c r="B39" t="s">
        <v>50</v>
      </c>
      <c r="L39" s="3">
        <v>24342</v>
      </c>
    </row>
    <row r="40" spans="2:12" x14ac:dyDescent="0.25">
      <c r="B40" t="s">
        <v>51</v>
      </c>
      <c r="L40">
        <v>63</v>
      </c>
    </row>
    <row r="41" spans="2:12" x14ac:dyDescent="0.25">
      <c r="B41" t="s">
        <v>52</v>
      </c>
      <c r="L41">
        <v>30</v>
      </c>
    </row>
    <row r="42" spans="2:12" x14ac:dyDescent="0.25">
      <c r="B42" t="s">
        <v>53</v>
      </c>
      <c r="L42">
        <v>196</v>
      </c>
    </row>
    <row r="43" spans="2:12" x14ac:dyDescent="0.25">
      <c r="B43" t="s">
        <v>54</v>
      </c>
      <c r="L43">
        <v>120</v>
      </c>
    </row>
    <row r="44" spans="2:12" x14ac:dyDescent="0.25">
      <c r="B44" t="s">
        <v>55</v>
      </c>
      <c r="L44">
        <v>223</v>
      </c>
    </row>
    <row r="45" spans="2:12" x14ac:dyDescent="0.25">
      <c r="B45" t="s">
        <v>56</v>
      </c>
      <c r="L45">
        <v>107</v>
      </c>
    </row>
    <row r="46" spans="2:12" x14ac:dyDescent="0.25">
      <c r="B46" t="s">
        <v>57</v>
      </c>
      <c r="L46" s="3">
        <v>32332</v>
      </c>
    </row>
    <row r="48" spans="2:12" x14ac:dyDescent="0.25">
      <c r="B48" t="s">
        <v>58</v>
      </c>
      <c r="L48">
        <v>384</v>
      </c>
    </row>
    <row r="49" spans="2:12" x14ac:dyDescent="0.25">
      <c r="B49" t="s">
        <v>59</v>
      </c>
      <c r="L49" s="3">
        <v>24944</v>
      </c>
    </row>
    <row r="50" spans="2:12" x14ac:dyDescent="0.25">
      <c r="B50" t="s">
        <v>60</v>
      </c>
      <c r="L50">
        <v>217</v>
      </c>
    </row>
    <row r="51" spans="2:12" x14ac:dyDescent="0.25">
      <c r="B51" t="s">
        <v>61</v>
      </c>
      <c r="L51">
        <v>91</v>
      </c>
    </row>
    <row r="52" spans="2:12" x14ac:dyDescent="0.25">
      <c r="B52" t="s">
        <v>62</v>
      </c>
      <c r="L52" s="3">
        <v>6696</v>
      </c>
    </row>
    <row r="53" spans="2:12" x14ac:dyDescent="0.25">
      <c r="B53" t="s">
        <v>63</v>
      </c>
      <c r="L53" s="3">
        <v>32332</v>
      </c>
    </row>
    <row r="55" spans="2:12" x14ac:dyDescent="0.25">
      <c r="B55" t="s">
        <v>64</v>
      </c>
      <c r="F55">
        <v>181</v>
      </c>
      <c r="G55">
        <v>828</v>
      </c>
      <c r="H55">
        <v>370</v>
      </c>
      <c r="I55">
        <v>-977</v>
      </c>
      <c r="J55">
        <v>960</v>
      </c>
      <c r="K55">
        <v>-623</v>
      </c>
      <c r="L55">
        <v>54</v>
      </c>
    </row>
    <row r="56" spans="2:12" x14ac:dyDescent="0.25">
      <c r="B56" t="s">
        <v>26</v>
      </c>
      <c r="G56">
        <v>-57</v>
      </c>
      <c r="H56">
        <v>168</v>
      </c>
      <c r="I56">
        <v>-613</v>
      </c>
      <c r="J56">
        <v>204</v>
      </c>
      <c r="K56">
        <v>796</v>
      </c>
      <c r="L56">
        <v>742</v>
      </c>
    </row>
    <row r="57" spans="2:12" x14ac:dyDescent="0.25">
      <c r="B57" t="s">
        <v>65</v>
      </c>
      <c r="G57">
        <v>771</v>
      </c>
      <c r="H57">
        <v>538</v>
      </c>
      <c r="I57" s="3">
        <v>-1590</v>
      </c>
      <c r="J57" s="3">
        <v>1164</v>
      </c>
      <c r="K57">
        <v>173</v>
      </c>
      <c r="L57">
        <v>796</v>
      </c>
    </row>
  </sheetData>
  <hyperlinks>
    <hyperlink ref="A1" location="Main!A1" display="Main" xr:uid="{5280145E-2511-4062-84FD-D8A22B17AC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8C58-4ECC-4C33-A0E5-EBD862C5592B}">
  <dimension ref="A1:G7"/>
  <sheetViews>
    <sheetView zoomScale="200" zoomScaleNormal="200" workbookViewId="0">
      <selection activeCell="B12" sqref="B12"/>
    </sheetView>
  </sheetViews>
  <sheetFormatPr defaultRowHeight="15" x14ac:dyDescent="0.25"/>
  <cols>
    <col min="1" max="1" width="4.42578125" customWidth="1"/>
  </cols>
  <sheetData>
    <row r="1" spans="1:7" x14ac:dyDescent="0.25">
      <c r="A1" s="2" t="s">
        <v>8</v>
      </c>
      <c r="F1" t="s">
        <v>4</v>
      </c>
    </row>
    <row r="2" spans="1:7" x14ac:dyDescent="0.25">
      <c r="B2" t="s">
        <v>70</v>
      </c>
      <c r="C2" s="3">
        <v>9400</v>
      </c>
      <c r="F2" s="3">
        <v>116000</v>
      </c>
      <c r="G2">
        <v>12.34</v>
      </c>
    </row>
    <row r="3" spans="1:7" x14ac:dyDescent="0.25">
      <c r="B3" t="s">
        <v>71</v>
      </c>
      <c r="C3">
        <v>140</v>
      </c>
      <c r="D3" s="8">
        <v>7.0000000000000001E-3</v>
      </c>
      <c r="F3" s="3">
        <v>19000</v>
      </c>
      <c r="G3">
        <v>136.01</v>
      </c>
    </row>
    <row r="4" spans="1:7" x14ac:dyDescent="0.25">
      <c r="B4" t="s">
        <v>72</v>
      </c>
      <c r="C4" s="3">
        <v>4900</v>
      </c>
    </row>
    <row r="5" spans="1:7" x14ac:dyDescent="0.25">
      <c r="B5" t="s">
        <v>73</v>
      </c>
      <c r="C5" s="3">
        <v>5500</v>
      </c>
    </row>
    <row r="6" spans="1:7" x14ac:dyDescent="0.25">
      <c r="B6" t="s">
        <v>74</v>
      </c>
      <c r="C6">
        <v>497</v>
      </c>
      <c r="F6" s="3">
        <v>14000</v>
      </c>
      <c r="G6">
        <v>28.17</v>
      </c>
    </row>
    <row r="7" spans="1:7" x14ac:dyDescent="0.25">
      <c r="B7" t="s">
        <v>75</v>
      </c>
      <c r="C7" s="3">
        <v>20437</v>
      </c>
    </row>
  </sheetData>
  <hyperlinks>
    <hyperlink ref="A1" location="Main!A1" display="Main" xr:uid="{BF5AC771-1A62-4E4D-B0D2-7724264B3E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2025-06-18T11:18:34Z</dcterms:created>
  <dcterms:modified xsi:type="dcterms:W3CDTF">2025-06-18T11:50:18Z</dcterms:modified>
</cp:coreProperties>
</file>