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3AD0257-76A5-404B-A177-75C7B54B60A6}" xr6:coauthVersionLast="47" xr6:coauthVersionMax="47" xr10:uidLastSave="{00000000-0000-0000-0000-000000000000}"/>
  <bookViews>
    <workbookView xWindow="19095" yWindow="0" windowWidth="19410" windowHeight="20925" xr2:uid="{88362B84-885C-483A-9E88-67C8EF17C71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2" l="1"/>
  <c r="M49" i="2"/>
  <c r="N48" i="2"/>
  <c r="M48" i="2"/>
  <c r="N47" i="2"/>
  <c r="M47" i="2"/>
  <c r="N46" i="2"/>
  <c r="M46" i="2"/>
  <c r="N45" i="2"/>
  <c r="M45" i="2"/>
  <c r="N44" i="2"/>
  <c r="M44" i="2"/>
  <c r="J49" i="2"/>
  <c r="I49" i="2"/>
  <c r="H49" i="2"/>
  <c r="G49" i="2"/>
  <c r="J48" i="2"/>
  <c r="I48" i="2"/>
  <c r="H48" i="2"/>
  <c r="G48" i="2"/>
  <c r="J47" i="2"/>
  <c r="I47" i="2"/>
  <c r="H47" i="2"/>
  <c r="G47" i="2"/>
  <c r="J46" i="2"/>
  <c r="I46" i="2"/>
  <c r="H46" i="2"/>
  <c r="G46" i="2"/>
  <c r="J45" i="2"/>
  <c r="I45" i="2"/>
  <c r="H45" i="2"/>
  <c r="G45" i="2"/>
  <c r="J44" i="2"/>
  <c r="I44" i="2"/>
  <c r="H44" i="2"/>
  <c r="G44" i="2"/>
  <c r="K49" i="2"/>
  <c r="K48" i="2"/>
  <c r="K47" i="2"/>
  <c r="K46" i="2"/>
  <c r="K45" i="2"/>
  <c r="K44" i="2"/>
  <c r="L49" i="2"/>
  <c r="L48" i="2"/>
  <c r="L47" i="2"/>
  <c r="L46" i="2"/>
  <c r="L45" i="2"/>
  <c r="L44" i="2"/>
  <c r="G35" i="2"/>
  <c r="G37" i="2" s="1"/>
  <c r="G39" i="2" s="1"/>
  <c r="G41" i="2" s="1"/>
  <c r="L17" i="2"/>
  <c r="K17" i="2"/>
  <c r="L12" i="2"/>
  <c r="K12" i="2"/>
  <c r="L7" i="2"/>
  <c r="K7" i="2"/>
  <c r="J39" i="2"/>
  <c r="I39" i="2"/>
  <c r="F39" i="2"/>
  <c r="E39" i="2"/>
  <c r="D39" i="2"/>
  <c r="C39" i="2"/>
  <c r="J37" i="2"/>
  <c r="I37" i="2"/>
  <c r="H37" i="2"/>
  <c r="H39" i="2" s="1"/>
  <c r="H41" i="2" s="1"/>
  <c r="F37" i="2"/>
  <c r="E37" i="2"/>
  <c r="D37" i="2"/>
  <c r="C37" i="2"/>
  <c r="J31" i="2"/>
  <c r="I31" i="2"/>
  <c r="H31" i="2"/>
  <c r="G31" i="2"/>
  <c r="F31" i="2"/>
  <c r="E31" i="2"/>
  <c r="D31" i="2"/>
  <c r="C31" i="2"/>
  <c r="K25" i="2"/>
  <c r="K31" i="2" s="1"/>
  <c r="K35" i="2" s="1"/>
  <c r="K37" i="2" s="1"/>
  <c r="K39" i="2" s="1"/>
  <c r="K41" i="2" s="1"/>
  <c r="J25" i="2"/>
  <c r="I25" i="2"/>
  <c r="H25" i="2"/>
  <c r="G25" i="2"/>
  <c r="F25" i="2"/>
  <c r="E25" i="2"/>
  <c r="D25" i="2"/>
  <c r="C25" i="2"/>
  <c r="J41" i="2"/>
  <c r="I41" i="2"/>
  <c r="F41" i="2"/>
  <c r="E41" i="2"/>
  <c r="D41" i="2"/>
  <c r="C41" i="2"/>
  <c r="M35" i="2"/>
  <c r="L35" i="2"/>
  <c r="L37" i="2" s="1"/>
  <c r="L39" i="2" s="1"/>
  <c r="L41" i="2" s="1"/>
  <c r="J35" i="2"/>
  <c r="I35" i="2"/>
  <c r="H35" i="2"/>
  <c r="L31" i="2"/>
  <c r="L25" i="2"/>
  <c r="H5" i="1"/>
  <c r="P37" i="2"/>
  <c r="S31" i="2"/>
  <c r="S35" i="2" s="1"/>
  <c r="S37" i="2" s="1"/>
  <c r="S39" i="2" s="1"/>
  <c r="S41" i="2" s="1"/>
  <c r="R31" i="2"/>
  <c r="R35" i="2" s="1"/>
  <c r="R37" i="2" s="1"/>
  <c r="R39" i="2" s="1"/>
  <c r="R41" i="2" s="1"/>
  <c r="Q31" i="2"/>
  <c r="Q35" i="2" s="1"/>
  <c r="Q37" i="2" s="1"/>
  <c r="Q39" i="2" s="1"/>
  <c r="Q41" i="2" s="1"/>
  <c r="U25" i="2"/>
  <c r="U31" i="2" s="1"/>
  <c r="U35" i="2" s="1"/>
  <c r="U37" i="2" s="1"/>
  <c r="U39" i="2" s="1"/>
  <c r="U41" i="2" s="1"/>
  <c r="T25" i="2"/>
  <c r="T31" i="2" s="1"/>
  <c r="T35" i="2" s="1"/>
  <c r="T37" i="2" s="1"/>
  <c r="T39" i="2" s="1"/>
  <c r="T41" i="2" s="1"/>
  <c r="V25" i="2"/>
  <c r="V31" i="2" s="1"/>
  <c r="V35" i="2" s="1"/>
  <c r="V37" i="2" s="1"/>
  <c r="V39" i="2" s="1"/>
  <c r="V41" i="2" s="1"/>
  <c r="V17" i="2"/>
  <c r="U17" i="2"/>
  <c r="T17" i="2"/>
  <c r="S17" i="2"/>
  <c r="R17" i="2"/>
  <c r="Q17" i="2"/>
  <c r="P17" i="2"/>
  <c r="J17" i="2"/>
  <c r="I17" i="2"/>
  <c r="H17" i="2"/>
  <c r="G17" i="2"/>
  <c r="F17" i="2"/>
  <c r="E17" i="2"/>
  <c r="D17" i="2"/>
  <c r="C17" i="2"/>
  <c r="V12" i="2"/>
  <c r="U12" i="2"/>
  <c r="T12" i="2"/>
  <c r="S12" i="2"/>
  <c r="R12" i="2"/>
  <c r="Q12" i="2"/>
  <c r="P12" i="2"/>
  <c r="J12" i="2"/>
  <c r="I12" i="2"/>
  <c r="H12" i="2"/>
  <c r="G12" i="2"/>
  <c r="F12" i="2"/>
  <c r="E12" i="2"/>
  <c r="D12" i="2"/>
  <c r="C12" i="2"/>
  <c r="J7" i="2"/>
  <c r="I7" i="2"/>
  <c r="H7" i="2"/>
  <c r="G7" i="2"/>
  <c r="F7" i="2"/>
  <c r="E7" i="2"/>
  <c r="D7" i="2"/>
  <c r="V7" i="2"/>
  <c r="U7" i="2"/>
  <c r="T7" i="2"/>
  <c r="C7" i="2"/>
  <c r="H4" i="1"/>
  <c r="H7" i="1" l="1"/>
</calcChain>
</file>

<file path=xl/sharedStrings.xml><?xml version="1.0" encoding="utf-8"?>
<sst xmlns="http://schemas.openxmlformats.org/spreadsheetml/2006/main" count="77" uniqueCount="73">
  <si>
    <t>Roblox</t>
  </si>
  <si>
    <t>Price</t>
  </si>
  <si>
    <t>Shares</t>
  </si>
  <si>
    <t>MC</t>
  </si>
  <si>
    <t>Cash</t>
  </si>
  <si>
    <t>Debt</t>
  </si>
  <si>
    <t>SEC</t>
  </si>
  <si>
    <t>EV</t>
  </si>
  <si>
    <t>Main</t>
  </si>
  <si>
    <t>Q124</t>
  </si>
  <si>
    <t>Q223</t>
  </si>
  <si>
    <t>Q323</t>
  </si>
  <si>
    <t>Q424</t>
  </si>
  <si>
    <t>Q423</t>
  </si>
  <si>
    <t>Q224</t>
  </si>
  <si>
    <t>Q324</t>
  </si>
  <si>
    <t>FY19</t>
  </si>
  <si>
    <t>FY20</t>
  </si>
  <si>
    <t>FY18</t>
  </si>
  <si>
    <t>FY21</t>
  </si>
  <si>
    <t>FY22</t>
  </si>
  <si>
    <t>FY23</t>
  </si>
  <si>
    <t>FY24</t>
  </si>
  <si>
    <t>RBLX</t>
  </si>
  <si>
    <t>numbers in mio USD</t>
  </si>
  <si>
    <t>Q123</t>
  </si>
  <si>
    <t>Europe DAUs</t>
  </si>
  <si>
    <t>Americas DAUs</t>
  </si>
  <si>
    <t>APAC DAUs</t>
  </si>
  <si>
    <t>ROW DAUs</t>
  </si>
  <si>
    <t>Total DAUs</t>
  </si>
  <si>
    <t>Hours Americas</t>
  </si>
  <si>
    <t>Hours Europe</t>
  </si>
  <si>
    <t>Hours APAC</t>
  </si>
  <si>
    <t>Hours ROW</t>
  </si>
  <si>
    <t>Total Hours Engaged</t>
  </si>
  <si>
    <t>Americas Bookings</t>
  </si>
  <si>
    <t>Europe Bookings</t>
  </si>
  <si>
    <t>APAC Bookings</t>
  </si>
  <si>
    <t>ROW Bookings</t>
  </si>
  <si>
    <t>Total Bookings</t>
  </si>
  <si>
    <t>Americas Revenue</t>
  </si>
  <si>
    <t>Europe Revenue</t>
  </si>
  <si>
    <t>APAC Revenue</t>
  </si>
  <si>
    <t>ROW Revenue</t>
  </si>
  <si>
    <t>Revenue</t>
  </si>
  <si>
    <t>Cost of Revenue</t>
  </si>
  <si>
    <t>Gross Profit</t>
  </si>
  <si>
    <t>Devoloper Exchange</t>
  </si>
  <si>
    <t>Infrastructure &amp; safety</t>
  </si>
  <si>
    <t>R&amp;D</t>
  </si>
  <si>
    <t>G&amp;A</t>
  </si>
  <si>
    <t>S&amp;M</t>
  </si>
  <si>
    <t>Operating Profit</t>
  </si>
  <si>
    <t>Interst Income</t>
  </si>
  <si>
    <t>Interest Expense</t>
  </si>
  <si>
    <t>Pretax Income</t>
  </si>
  <si>
    <t>Tax Expense</t>
  </si>
  <si>
    <t>Net Income</t>
  </si>
  <si>
    <t>EPS</t>
  </si>
  <si>
    <t>Other Income</t>
  </si>
  <si>
    <t>Minority Interest</t>
  </si>
  <si>
    <t>Net Income to Group</t>
  </si>
  <si>
    <t>Q225</t>
  </si>
  <si>
    <t>Q125</t>
  </si>
  <si>
    <t>Q325</t>
  </si>
  <si>
    <t>Q425</t>
  </si>
  <si>
    <t>Revenue Growth</t>
  </si>
  <si>
    <t>DAU Growth</t>
  </si>
  <si>
    <t>Bookings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</si>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</sst>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.0;[Red]#,##0.0"/>
    <numFmt numFmtId="166" formatCode="#,##0.00;\(#,##0.00\)"/>
  </numFmts>
  <fonts count="10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al"/>
    </font>
    <font>
      <sz val="10"/>
      <color theme="1"/>
      <name val="Aral"/>
    </font>
    <font>
      <b/>
      <sz val="10"/>
      <color theme="1"/>
      <name val="Aral"/>
    </font>
    <font>
      <u/>
      <sz val="10"/>
      <color theme="10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15">
    <xf numFmtId="0" fontId="0" fillId="0" borderId="0" xfId="0"/>
    <xf numFmtId="0" fontId="5" fillId="0" borderId="0" xfId="1" applyFont="1"/>
    <xf numFmtId="0" fontId="6" fillId="0" borderId="0" xfId="0" applyFont="1"/>
    <xf numFmtId="0" fontId="6" fillId="0" borderId="0" xfId="0" applyFont="1" applyAlignment="1">
      <alignment horizontal="right"/>
    </xf>
    <xf numFmtId="164" fontId="6" fillId="0" borderId="0" xfId="0" applyNumberFormat="1" applyFont="1"/>
    <xf numFmtId="0" fontId="7" fillId="0" borderId="0" xfId="0" applyFont="1"/>
    <xf numFmtId="164" fontId="7" fillId="0" borderId="0" xfId="0" applyNumberFormat="1" applyFont="1"/>
    <xf numFmtId="166" fontId="6" fillId="0" borderId="0" xfId="0" applyNumberFormat="1" applyFont="1"/>
    <xf numFmtId="0" fontId="4" fillId="0" borderId="0" xfId="0" applyFont="1"/>
    <xf numFmtId="0" fontId="2" fillId="0" borderId="0" xfId="0" applyFont="1"/>
    <xf numFmtId="165" fontId="2" fillId="0" borderId="0" xfId="0" applyNumberFormat="1" applyFont="1"/>
    <xf numFmtId="0" fontId="8" fillId="0" borderId="0" xfId="1" applyFont="1"/>
    <xf numFmtId="0" fontId="1" fillId="0" borderId="0" xfId="0" applyFont="1" applyAlignment="1">
      <alignment horizontal="right"/>
    </xf>
    <xf numFmtId="9" fontId="6" fillId="0" borderId="0" xfId="2" applyFont="1"/>
    <xf numFmtId="9" fontId="7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315098&amp;owner=exclu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561F-513B-42E3-815F-92424C4C99D6}">
  <dimension ref="A1:I7"/>
  <sheetViews>
    <sheetView tabSelected="1" zoomScale="200" zoomScaleNormal="200" workbookViewId="0">
      <selection activeCell="H7" sqref="H7"/>
    </sheetView>
  </sheetViews>
  <sheetFormatPr defaultRowHeight="12.75"/>
  <cols>
    <col min="1" max="1" width="3.5703125" style="9" customWidth="1"/>
    <col min="2" max="6" width="9.140625" style="9"/>
    <col min="7" max="7" width="14.5703125" style="9" bestFit="1" customWidth="1"/>
    <col min="8" max="16384" width="9.140625" style="9"/>
  </cols>
  <sheetData>
    <row r="1" spans="1:9">
      <c r="A1" s="8" t="s">
        <v>0</v>
      </c>
    </row>
    <row r="2" spans="1:9">
      <c r="A2" s="9" t="s">
        <v>24</v>
      </c>
      <c r="G2" s="9" t="s">
        <v>1</v>
      </c>
      <c r="H2" s="9">
        <v>127.88</v>
      </c>
    </row>
    <row r="3" spans="1:9">
      <c r="G3" s="9" t="s">
        <v>2</v>
      </c>
      <c r="H3" s="10">
        <v>645.03299300000003</v>
      </c>
      <c r="I3" s="12" t="s">
        <v>63</v>
      </c>
    </row>
    <row r="4" spans="1:9">
      <c r="B4" s="11" t="s">
        <v>6</v>
      </c>
      <c r="G4" s="9" t="s">
        <v>3</v>
      </c>
      <c r="H4" s="10">
        <f>H3*H2</f>
        <v>82486.819144840003</v>
      </c>
    </row>
    <row r="5" spans="1:9">
      <c r="B5" s="9" t="s">
        <v>23</v>
      </c>
      <c r="G5" s="9" t="s">
        <v>4</v>
      </c>
      <c r="H5" s="10">
        <f>994.57+1632.626</f>
        <v>2627.1959999999999</v>
      </c>
      <c r="I5" s="12" t="s">
        <v>63</v>
      </c>
    </row>
    <row r="6" spans="1:9">
      <c r="G6" s="9" t="s">
        <v>5</v>
      </c>
      <c r="H6" s="10">
        <v>992.37699999999995</v>
      </c>
      <c r="I6" s="12" t="s">
        <v>63</v>
      </c>
    </row>
    <row r="7" spans="1:9">
      <c r="G7" s="9" t="s">
        <v>7</v>
      </c>
      <c r="H7" s="10">
        <f>H4+H6-H5</f>
        <v>80852.00014484</v>
      </c>
    </row>
  </sheetData>
  <hyperlinks>
    <hyperlink ref="B4" r:id="rId1" xr:uid="{E2CB18E7-BCC6-420A-B9F6-302B59F3AC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9B75-9C66-43AB-B711-77B54E9477D0}">
  <dimension ref="A1:AL704"/>
  <sheetViews>
    <sheetView zoomScale="200" zoomScaleNormal="200" workbookViewId="0">
      <pane xSplit="2" ySplit="2" topLeftCell="I22" activePane="bottomRight" state="frozen"/>
      <selection pane="topRight" activeCell="C1" sqref="C1"/>
      <selection pane="bottomLeft" activeCell="A3" sqref="A3"/>
      <selection pane="bottomRight" activeCell="B49" sqref="B49"/>
    </sheetView>
  </sheetViews>
  <sheetFormatPr defaultRowHeight="12.75"/>
  <cols>
    <col min="1" max="1" width="4.7109375" style="2" bestFit="1" customWidth="1"/>
    <col min="2" max="2" width="19.28515625" style="2" bestFit="1" customWidth="1"/>
    <col min="3" max="16384" width="9.140625" style="2"/>
  </cols>
  <sheetData>
    <row r="1" spans="1:38">
      <c r="A1" s="1" t="s">
        <v>8</v>
      </c>
    </row>
    <row r="2" spans="1:38">
      <c r="C2" s="3" t="s">
        <v>25</v>
      </c>
      <c r="D2" s="3" t="s">
        <v>10</v>
      </c>
      <c r="E2" s="3" t="s">
        <v>11</v>
      </c>
      <c r="F2" s="3" t="s">
        <v>13</v>
      </c>
      <c r="G2" s="3" t="s">
        <v>9</v>
      </c>
      <c r="H2" s="3" t="s">
        <v>14</v>
      </c>
      <c r="I2" s="3" t="s">
        <v>15</v>
      </c>
      <c r="J2" s="3" t="s">
        <v>12</v>
      </c>
      <c r="K2" s="3" t="s">
        <v>64</v>
      </c>
      <c r="L2" s="3" t="s">
        <v>63</v>
      </c>
      <c r="M2" s="3" t="s">
        <v>65</v>
      </c>
      <c r="N2" s="3" t="s">
        <v>66</v>
      </c>
      <c r="O2" s="3"/>
      <c r="P2" s="3" t="s">
        <v>18</v>
      </c>
      <c r="Q2" s="3" t="s">
        <v>16</v>
      </c>
      <c r="R2" s="3" t="s">
        <v>17</v>
      </c>
      <c r="S2" s="3" t="s">
        <v>19</v>
      </c>
      <c r="T2" s="3" t="s">
        <v>20</v>
      </c>
      <c r="U2" s="3" t="s">
        <v>21</v>
      </c>
      <c r="V2" s="3" t="s">
        <v>22</v>
      </c>
      <c r="W2" s="3"/>
      <c r="X2" s="3"/>
      <c r="Y2" s="3"/>
      <c r="Z2" s="3"/>
      <c r="AA2" s="3"/>
      <c r="AB2" s="3"/>
      <c r="AC2" s="3"/>
      <c r="AD2" s="4"/>
      <c r="AE2" s="4"/>
      <c r="AF2" s="4"/>
      <c r="AG2" s="4"/>
      <c r="AH2" s="4"/>
      <c r="AI2" s="4"/>
      <c r="AJ2" s="4"/>
      <c r="AK2" s="4"/>
      <c r="AL2" s="4"/>
    </row>
    <row r="3" spans="1:38">
      <c r="B3" s="2" t="s">
        <v>27</v>
      </c>
      <c r="C3" s="4">
        <v>14.3</v>
      </c>
      <c r="D3" s="4">
        <v>14.2</v>
      </c>
      <c r="E3" s="4">
        <v>15.7</v>
      </c>
      <c r="F3" s="4">
        <v>15.6</v>
      </c>
      <c r="G3" s="4">
        <v>16.2</v>
      </c>
      <c r="H3" s="4">
        <v>17.100000000000001</v>
      </c>
      <c r="I3" s="4">
        <v>19.7</v>
      </c>
      <c r="J3" s="4">
        <v>18</v>
      </c>
      <c r="K3" s="4">
        <v>19.7</v>
      </c>
      <c r="L3" s="4">
        <v>20.6</v>
      </c>
      <c r="M3" s="4"/>
      <c r="N3" s="4"/>
      <c r="O3" s="4"/>
      <c r="P3" s="4"/>
      <c r="Q3" s="4"/>
      <c r="R3" s="4"/>
      <c r="S3" s="4"/>
      <c r="T3" s="4">
        <v>13.3</v>
      </c>
      <c r="U3" s="4">
        <v>15.6</v>
      </c>
      <c r="V3" s="4">
        <v>18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>
      <c r="B4" s="2" t="s">
        <v>26</v>
      </c>
      <c r="C4" s="4">
        <v>19</v>
      </c>
      <c r="D4" s="4">
        <v>18.2</v>
      </c>
      <c r="E4" s="4">
        <v>18.899999999999999</v>
      </c>
      <c r="F4" s="4">
        <v>20</v>
      </c>
      <c r="G4" s="4">
        <v>21.4</v>
      </c>
      <c r="H4" s="4">
        <v>20.6</v>
      </c>
      <c r="I4" s="4">
        <v>21.7</v>
      </c>
      <c r="J4" s="4">
        <v>21.1</v>
      </c>
      <c r="K4" s="4">
        <v>23.6</v>
      </c>
      <c r="L4" s="4">
        <v>25.6</v>
      </c>
      <c r="M4" s="4"/>
      <c r="N4" s="4"/>
      <c r="O4" s="4"/>
      <c r="P4" s="4"/>
      <c r="Q4" s="4"/>
      <c r="R4" s="4"/>
      <c r="S4" s="4"/>
      <c r="T4" s="4">
        <v>16.600000000000001</v>
      </c>
      <c r="U4" s="4">
        <v>20</v>
      </c>
      <c r="V4" s="4">
        <v>21.1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>
      <c r="B5" s="2" t="s">
        <v>28</v>
      </c>
      <c r="C5" s="4">
        <v>14.9</v>
      </c>
      <c r="D5" s="4">
        <v>15.5</v>
      </c>
      <c r="E5" s="4">
        <v>16.2</v>
      </c>
      <c r="F5" s="4">
        <v>17.2</v>
      </c>
      <c r="G5" s="4">
        <v>18.8</v>
      </c>
      <c r="H5" s="4">
        <v>20.2</v>
      </c>
      <c r="I5" s="4">
        <v>22.3</v>
      </c>
      <c r="J5" s="4">
        <v>22.3</v>
      </c>
      <c r="K5" s="4">
        <v>26.3</v>
      </c>
      <c r="L5" s="4">
        <v>35.6</v>
      </c>
      <c r="M5" s="4"/>
      <c r="N5" s="4"/>
      <c r="O5" s="4"/>
      <c r="P5" s="4"/>
      <c r="Q5" s="4"/>
      <c r="R5" s="4"/>
      <c r="S5" s="4"/>
      <c r="T5" s="4">
        <v>13.6</v>
      </c>
      <c r="U5" s="4">
        <v>17.2</v>
      </c>
      <c r="V5" s="4">
        <v>22.3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>
      <c r="B6" s="2" t="s">
        <v>29</v>
      </c>
      <c r="C6" s="4">
        <v>17.899999999999999</v>
      </c>
      <c r="D6" s="4">
        <v>17.7</v>
      </c>
      <c r="E6" s="4">
        <v>19.399999999999999</v>
      </c>
      <c r="F6" s="4">
        <v>18.7</v>
      </c>
      <c r="G6" s="4">
        <v>21.3</v>
      </c>
      <c r="H6" s="4">
        <v>21.6</v>
      </c>
      <c r="I6" s="4">
        <v>25.2</v>
      </c>
      <c r="J6" s="4">
        <v>23.8</v>
      </c>
      <c r="K6" s="4">
        <v>28.2</v>
      </c>
      <c r="L6" s="4">
        <v>30</v>
      </c>
      <c r="M6" s="4"/>
      <c r="N6" s="4"/>
      <c r="O6" s="4"/>
      <c r="P6" s="4"/>
      <c r="Q6" s="4"/>
      <c r="R6" s="4"/>
      <c r="S6" s="4"/>
      <c r="T6" s="4">
        <v>15.3</v>
      </c>
      <c r="U6" s="4">
        <v>18.7</v>
      </c>
      <c r="V6" s="4">
        <v>23.8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>
      <c r="B7" s="5" t="s">
        <v>30</v>
      </c>
      <c r="C7" s="6">
        <f>+SUM(C3:C6)</f>
        <v>66.099999999999994</v>
      </c>
      <c r="D7" s="6">
        <f t="shared" ref="D7:L7" si="0">+SUM(D3:D6)</f>
        <v>65.599999999999994</v>
      </c>
      <c r="E7" s="6">
        <f t="shared" si="0"/>
        <v>70.199999999999989</v>
      </c>
      <c r="F7" s="6">
        <f t="shared" si="0"/>
        <v>71.5</v>
      </c>
      <c r="G7" s="6">
        <f t="shared" si="0"/>
        <v>77.699999999999989</v>
      </c>
      <c r="H7" s="6">
        <f t="shared" si="0"/>
        <v>79.5</v>
      </c>
      <c r="I7" s="6">
        <f t="shared" si="0"/>
        <v>88.9</v>
      </c>
      <c r="J7" s="6">
        <f t="shared" si="0"/>
        <v>85.2</v>
      </c>
      <c r="K7" s="6">
        <f t="shared" si="0"/>
        <v>97.8</v>
      </c>
      <c r="L7" s="6">
        <f t="shared" si="0"/>
        <v>111.80000000000001</v>
      </c>
      <c r="M7" s="6"/>
      <c r="N7" s="6"/>
      <c r="O7" s="6"/>
      <c r="P7" s="6"/>
      <c r="Q7" s="6"/>
      <c r="R7" s="6"/>
      <c r="S7" s="6"/>
      <c r="T7" s="6">
        <f t="shared" ref="T7:V7" si="1">+SUM(T3:T6)</f>
        <v>58.8</v>
      </c>
      <c r="U7" s="6">
        <f t="shared" si="1"/>
        <v>71.5</v>
      </c>
      <c r="V7" s="6">
        <f t="shared" si="1"/>
        <v>85.2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>
      <c r="B8" s="2" t="s">
        <v>31</v>
      </c>
      <c r="C8" s="4">
        <v>3.5</v>
      </c>
      <c r="D8" s="4">
        <v>3.4</v>
      </c>
      <c r="E8" s="4">
        <v>4.0999999999999996</v>
      </c>
      <c r="F8" s="4">
        <v>3.8</v>
      </c>
      <c r="G8" s="4">
        <v>3.9</v>
      </c>
      <c r="H8" s="4">
        <v>4.2</v>
      </c>
      <c r="I8" s="4">
        <v>5.3</v>
      </c>
      <c r="J8" s="4">
        <v>4.4000000000000004</v>
      </c>
      <c r="K8" s="4">
        <v>4.9000000000000004</v>
      </c>
      <c r="L8" s="4">
        <v>5.7</v>
      </c>
      <c r="M8" s="4"/>
      <c r="N8" s="4"/>
      <c r="O8" s="4"/>
      <c r="P8" s="4"/>
      <c r="Q8" s="4"/>
      <c r="R8" s="4"/>
      <c r="S8" s="4"/>
      <c r="T8" s="4">
        <v>3.2</v>
      </c>
      <c r="U8" s="4">
        <v>3.8</v>
      </c>
      <c r="V8" s="4">
        <v>4.4000000000000004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>
      <c r="B9" s="2" t="s">
        <v>32</v>
      </c>
      <c r="C9" s="4">
        <v>4.0999999999999996</v>
      </c>
      <c r="D9" s="4">
        <v>3.7</v>
      </c>
      <c r="E9" s="4">
        <v>4.3</v>
      </c>
      <c r="F9" s="4">
        <v>4.2</v>
      </c>
      <c r="G9" s="4">
        <v>4.5</v>
      </c>
      <c r="H9" s="4">
        <v>4.3</v>
      </c>
      <c r="I9" s="4">
        <v>5</v>
      </c>
      <c r="J9" s="4">
        <v>4.5999999999999996</v>
      </c>
      <c r="K9" s="4">
        <v>5.2</v>
      </c>
      <c r="L9" s="4">
        <v>6.1</v>
      </c>
      <c r="M9" s="4"/>
      <c r="N9" s="4"/>
      <c r="O9" s="4"/>
      <c r="P9" s="4"/>
      <c r="Q9" s="4"/>
      <c r="R9" s="4"/>
      <c r="S9" s="4"/>
      <c r="T9" s="4">
        <v>3.5</v>
      </c>
      <c r="U9" s="4">
        <v>4.2</v>
      </c>
      <c r="V9" s="4">
        <v>4.5999999999999996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>
      <c r="B10" s="2" t="s">
        <v>33</v>
      </c>
      <c r="C10" s="4">
        <v>3.2</v>
      </c>
      <c r="D10" s="4">
        <v>3.3</v>
      </c>
      <c r="E10" s="4">
        <v>3.5</v>
      </c>
      <c r="F10" s="4">
        <v>3.7</v>
      </c>
      <c r="G10" s="4">
        <v>3.9</v>
      </c>
      <c r="H10" s="4">
        <v>4.5</v>
      </c>
      <c r="I10" s="4">
        <v>5</v>
      </c>
      <c r="J10" s="4">
        <v>4.9000000000000004</v>
      </c>
      <c r="K10" s="4">
        <v>5.7</v>
      </c>
      <c r="L10" s="4">
        <v>8.8000000000000007</v>
      </c>
      <c r="M10" s="4"/>
      <c r="N10" s="4"/>
      <c r="O10" s="4"/>
      <c r="P10" s="4"/>
      <c r="Q10" s="4"/>
      <c r="R10" s="4"/>
      <c r="S10" s="4"/>
      <c r="T10" s="4">
        <v>2.9</v>
      </c>
      <c r="U10" s="4">
        <v>3.7</v>
      </c>
      <c r="V10" s="4">
        <v>4.9000000000000004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>
      <c r="B11" s="2" t="s">
        <v>34</v>
      </c>
      <c r="C11" s="4">
        <v>3.8</v>
      </c>
      <c r="D11" s="4">
        <v>3.6</v>
      </c>
      <c r="E11" s="4">
        <v>4.0999999999999996</v>
      </c>
      <c r="F11" s="4">
        <v>3.8</v>
      </c>
      <c r="G11" s="4">
        <v>4.3</v>
      </c>
      <c r="H11" s="4">
        <v>4.3</v>
      </c>
      <c r="I11" s="4">
        <v>5.3</v>
      </c>
      <c r="J11" s="4">
        <v>4.8</v>
      </c>
      <c r="K11" s="4">
        <v>5.9</v>
      </c>
      <c r="L11" s="4">
        <v>6.8</v>
      </c>
      <c r="M11" s="4"/>
      <c r="N11" s="4"/>
      <c r="O11" s="4"/>
      <c r="P11" s="4"/>
      <c r="Q11" s="4"/>
      <c r="R11" s="4"/>
      <c r="S11" s="4"/>
      <c r="T11" s="4">
        <v>3.1</v>
      </c>
      <c r="U11" s="4">
        <v>3.8</v>
      </c>
      <c r="V11" s="4">
        <v>4.8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>
      <c r="B12" s="5" t="s">
        <v>35</v>
      </c>
      <c r="C12" s="6">
        <f>+SUM(C8:C11)</f>
        <v>14.600000000000001</v>
      </c>
      <c r="D12" s="6">
        <f t="shared" ref="D12:L12" si="2">+SUM(D8:D11)</f>
        <v>13.999999999999998</v>
      </c>
      <c r="E12" s="6">
        <f t="shared" si="2"/>
        <v>15.999999999999998</v>
      </c>
      <c r="F12" s="6">
        <f t="shared" si="2"/>
        <v>15.5</v>
      </c>
      <c r="G12" s="6">
        <f t="shared" si="2"/>
        <v>16.600000000000001</v>
      </c>
      <c r="H12" s="6">
        <f t="shared" si="2"/>
        <v>17.3</v>
      </c>
      <c r="I12" s="6">
        <f t="shared" si="2"/>
        <v>20.6</v>
      </c>
      <c r="J12" s="6">
        <f t="shared" si="2"/>
        <v>18.7</v>
      </c>
      <c r="K12" s="6">
        <f t="shared" si="2"/>
        <v>21.700000000000003</v>
      </c>
      <c r="L12" s="6">
        <f t="shared" si="2"/>
        <v>27.400000000000002</v>
      </c>
      <c r="M12" s="6"/>
      <c r="N12" s="6"/>
      <c r="O12" s="6"/>
      <c r="P12" s="6">
        <f t="shared" ref="P12" si="3">+SUM(P8:P11)</f>
        <v>0</v>
      </c>
      <c r="Q12" s="6">
        <f t="shared" ref="Q12" si="4">+SUM(Q8:Q11)</f>
        <v>0</v>
      </c>
      <c r="R12" s="6">
        <f t="shared" ref="R12" si="5">+SUM(R8:R11)</f>
        <v>0</v>
      </c>
      <c r="S12" s="6">
        <f t="shared" ref="S12" si="6">+SUM(S8:S11)</f>
        <v>0</v>
      </c>
      <c r="T12" s="6">
        <f t="shared" ref="T12" si="7">+SUM(T8:T11)</f>
        <v>12.7</v>
      </c>
      <c r="U12" s="6">
        <f t="shared" ref="U12" si="8">+SUM(U8:U11)</f>
        <v>15.5</v>
      </c>
      <c r="V12" s="6">
        <f t="shared" ref="V12" si="9">+SUM(V8:V11)</f>
        <v>18.7</v>
      </c>
      <c r="W12" s="6"/>
      <c r="X12" s="6"/>
      <c r="Y12" s="6"/>
      <c r="Z12" s="6"/>
      <c r="AA12" s="6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>
      <c r="B13" s="2" t="s">
        <v>36</v>
      </c>
      <c r="C13" s="4">
        <v>470.7</v>
      </c>
      <c r="D13" s="4">
        <v>487.6</v>
      </c>
      <c r="E13" s="4">
        <v>525.6</v>
      </c>
      <c r="F13" s="4">
        <v>727.7</v>
      </c>
      <c r="G13" s="4">
        <v>550.20000000000005</v>
      </c>
      <c r="H13" s="4">
        <v>587.6</v>
      </c>
      <c r="I13" s="4">
        <v>700.8</v>
      </c>
      <c r="J13" s="4">
        <v>861.7</v>
      </c>
      <c r="K13" s="4">
        <v>719.4</v>
      </c>
      <c r="L13" s="4">
        <v>838.8</v>
      </c>
      <c r="M13" s="4"/>
      <c r="N13" s="4"/>
      <c r="O13" s="4"/>
      <c r="P13" s="4"/>
      <c r="Q13" s="4"/>
      <c r="R13" s="4"/>
      <c r="S13" s="4"/>
      <c r="T13" s="4">
        <v>599.9</v>
      </c>
      <c r="U13" s="4">
        <v>727.7</v>
      </c>
      <c r="V13" s="4">
        <v>861.7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>
      <c r="B14" s="2" t="s">
        <v>37</v>
      </c>
      <c r="C14" s="4">
        <v>147.1</v>
      </c>
      <c r="D14" s="4">
        <v>148.30000000000001</v>
      </c>
      <c r="E14" s="4">
        <v>158.4</v>
      </c>
      <c r="F14" s="4">
        <v>204.4</v>
      </c>
      <c r="G14" s="4">
        <v>180.9</v>
      </c>
      <c r="H14" s="4">
        <v>183.8</v>
      </c>
      <c r="I14" s="4">
        <v>214.9</v>
      </c>
      <c r="J14" s="4">
        <v>252.5</v>
      </c>
      <c r="K14" s="4">
        <v>232.7</v>
      </c>
      <c r="L14" s="4">
        <v>293.60000000000002</v>
      </c>
      <c r="M14" s="4"/>
      <c r="N14" s="4"/>
      <c r="O14" s="4"/>
      <c r="P14" s="4"/>
      <c r="Q14" s="4"/>
      <c r="R14" s="4"/>
      <c r="S14" s="4"/>
      <c r="T14" s="4">
        <v>149.5</v>
      </c>
      <c r="U14" s="4">
        <v>204.4</v>
      </c>
      <c r="V14" s="4">
        <v>252.5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>
      <c r="B15" s="2" t="s">
        <v>38</v>
      </c>
      <c r="C15" s="4">
        <v>92.4</v>
      </c>
      <c r="D15" s="4">
        <v>82.7</v>
      </c>
      <c r="E15" s="4">
        <v>85.2</v>
      </c>
      <c r="F15" s="4">
        <v>108.4</v>
      </c>
      <c r="G15" s="4">
        <v>106.6</v>
      </c>
      <c r="H15" s="4">
        <v>100.9</v>
      </c>
      <c r="I15" s="4">
        <v>116.1</v>
      </c>
      <c r="J15" s="4">
        <v>140.19999999999999</v>
      </c>
      <c r="K15" s="4">
        <v>141.19999999999999</v>
      </c>
      <c r="L15" s="4">
        <v>176.5</v>
      </c>
      <c r="M15" s="4"/>
      <c r="N15" s="4"/>
      <c r="O15" s="4"/>
      <c r="P15" s="4"/>
      <c r="Q15" s="4"/>
      <c r="R15" s="4"/>
      <c r="S15" s="4"/>
      <c r="T15" s="4">
        <v>92</v>
      </c>
      <c r="U15" s="4">
        <v>108.4</v>
      </c>
      <c r="V15" s="4">
        <v>140.19999999999999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>
      <c r="B16" s="2" t="s">
        <v>39</v>
      </c>
      <c r="C16" s="4">
        <v>63.7</v>
      </c>
      <c r="D16" s="4">
        <v>62.1</v>
      </c>
      <c r="E16" s="4">
        <v>70.3</v>
      </c>
      <c r="F16" s="4">
        <v>86.3</v>
      </c>
      <c r="G16" s="4">
        <v>86.1</v>
      </c>
      <c r="H16" s="4">
        <v>82.9</v>
      </c>
      <c r="I16" s="4">
        <v>96.7</v>
      </c>
      <c r="J16" s="4">
        <v>107.2</v>
      </c>
      <c r="K16" s="4">
        <v>113.4</v>
      </c>
      <c r="L16" s="4">
        <v>128.69999999999999</v>
      </c>
      <c r="M16" s="4"/>
      <c r="N16" s="4"/>
      <c r="O16" s="4"/>
      <c r="P16" s="4"/>
      <c r="Q16" s="4"/>
      <c r="R16" s="4"/>
      <c r="S16" s="4"/>
      <c r="T16" s="4">
        <v>58.1</v>
      </c>
      <c r="U16" s="4">
        <v>86.3</v>
      </c>
      <c r="V16" s="4">
        <v>107.2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2:38">
      <c r="B17" s="5" t="s">
        <v>40</v>
      </c>
      <c r="C17" s="6">
        <f>+SUM(C13:C16)</f>
        <v>773.9</v>
      </c>
      <c r="D17" s="6">
        <f t="shared" ref="D17:L17" si="10">+SUM(D13:D16)</f>
        <v>780.70000000000016</v>
      </c>
      <c r="E17" s="6">
        <f t="shared" si="10"/>
        <v>839.5</v>
      </c>
      <c r="F17" s="6">
        <f t="shared" si="10"/>
        <v>1126.8</v>
      </c>
      <c r="G17" s="6">
        <f t="shared" si="10"/>
        <v>923.80000000000007</v>
      </c>
      <c r="H17" s="6">
        <f t="shared" si="10"/>
        <v>955.2</v>
      </c>
      <c r="I17" s="6">
        <f t="shared" si="10"/>
        <v>1128.5</v>
      </c>
      <c r="J17" s="6">
        <f t="shared" si="10"/>
        <v>1361.6000000000001</v>
      </c>
      <c r="K17" s="6">
        <f t="shared" si="10"/>
        <v>1206.7</v>
      </c>
      <c r="L17" s="6">
        <f t="shared" si="10"/>
        <v>1437.6000000000001</v>
      </c>
      <c r="M17" s="6"/>
      <c r="N17" s="6"/>
      <c r="O17" s="6"/>
      <c r="P17" s="6">
        <f t="shared" ref="P17" si="11">+SUM(P13:P16)</f>
        <v>0</v>
      </c>
      <c r="Q17" s="6">
        <f t="shared" ref="Q17" si="12">+SUM(Q13:Q16)</f>
        <v>0</v>
      </c>
      <c r="R17" s="6">
        <f t="shared" ref="R17" si="13">+SUM(R13:R16)</f>
        <v>0</v>
      </c>
      <c r="S17" s="6">
        <f t="shared" ref="S17" si="14">+SUM(S13:S16)</f>
        <v>0</v>
      </c>
      <c r="T17" s="6">
        <f t="shared" ref="T17" si="15">+SUM(T13:T16)</f>
        <v>899.5</v>
      </c>
      <c r="U17" s="6">
        <f t="shared" ref="U17" si="16">+SUM(U13:U16)</f>
        <v>1126.8</v>
      </c>
      <c r="V17" s="6">
        <f t="shared" ref="V17" si="17">+SUM(V13:V16)</f>
        <v>1361.6000000000001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2:38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2:38">
      <c r="B19" s="2" t="s">
        <v>41</v>
      </c>
      <c r="C19" s="4">
        <v>425.8</v>
      </c>
      <c r="D19" s="4">
        <v>439.5</v>
      </c>
      <c r="E19" s="4">
        <v>458.6</v>
      </c>
      <c r="F19" s="4">
        <v>480</v>
      </c>
      <c r="G19" s="4">
        <v>509.5</v>
      </c>
      <c r="H19" s="4">
        <v>565.9</v>
      </c>
      <c r="I19" s="4">
        <v>583</v>
      </c>
      <c r="J19" s="4">
        <v>622.9</v>
      </c>
      <c r="K19" s="4"/>
      <c r="L19" s="4">
        <v>669.64800000000002</v>
      </c>
      <c r="M19" s="4"/>
      <c r="N19" s="4"/>
      <c r="O19" s="4"/>
      <c r="P19" s="4"/>
      <c r="Q19" s="4"/>
      <c r="R19" s="4"/>
      <c r="S19" s="4"/>
      <c r="T19" s="4">
        <v>377.4</v>
      </c>
      <c r="U19" s="4">
        <v>480</v>
      </c>
      <c r="V19" s="4">
        <v>622.9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2:38">
      <c r="B20" s="2" t="s">
        <v>42</v>
      </c>
      <c r="C20" s="4">
        <v>118.5</v>
      </c>
      <c r="D20" s="4">
        <v>123.5</v>
      </c>
      <c r="E20" s="4">
        <v>128.4</v>
      </c>
      <c r="F20" s="4">
        <v>135.19999999999999</v>
      </c>
      <c r="G20" s="4">
        <v>145.6</v>
      </c>
      <c r="H20" s="4">
        <v>163.4</v>
      </c>
      <c r="I20" s="4">
        <v>167.8</v>
      </c>
      <c r="J20" s="4">
        <v>182.9</v>
      </c>
      <c r="K20" s="4"/>
      <c r="L20" s="4">
        <v>204.672</v>
      </c>
      <c r="M20" s="4"/>
      <c r="N20" s="4"/>
      <c r="O20" s="4"/>
      <c r="P20" s="4"/>
      <c r="Q20" s="4"/>
      <c r="R20" s="4"/>
      <c r="S20" s="4"/>
      <c r="T20" s="4">
        <v>104.6</v>
      </c>
      <c r="U20" s="4">
        <v>135.19999999999999</v>
      </c>
      <c r="V20" s="4">
        <v>182.9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2:38">
      <c r="B21" s="2" t="s">
        <v>43</v>
      </c>
      <c r="C21" s="4">
        <v>65.099999999999994</v>
      </c>
      <c r="D21" s="4">
        <v>69.099999999999994</v>
      </c>
      <c r="E21" s="4">
        <v>73.8</v>
      </c>
      <c r="F21" s="4">
        <v>78.900000000000006</v>
      </c>
      <c r="G21" s="4">
        <v>85.3</v>
      </c>
      <c r="H21" s="4">
        <v>95.1</v>
      </c>
      <c r="I21" s="4">
        <v>95.5</v>
      </c>
      <c r="J21" s="4">
        <v>103.2</v>
      </c>
      <c r="K21" s="4"/>
      <c r="L21" s="4">
        <v>115.706</v>
      </c>
      <c r="M21" s="4"/>
      <c r="N21" s="4"/>
      <c r="O21" s="4"/>
      <c r="P21" s="4"/>
      <c r="Q21" s="4"/>
      <c r="R21" s="4"/>
      <c r="S21" s="4"/>
      <c r="T21" s="4">
        <v>56.7</v>
      </c>
      <c r="U21" s="4">
        <v>78.900000000000006</v>
      </c>
      <c r="V21" s="4">
        <v>103.2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2:38">
      <c r="B22" s="2" t="s">
        <v>44</v>
      </c>
      <c r="C22" s="4">
        <v>45.9</v>
      </c>
      <c r="D22" s="4">
        <v>48.6</v>
      </c>
      <c r="E22" s="4">
        <v>52.5</v>
      </c>
      <c r="F22" s="4">
        <v>55.9</v>
      </c>
      <c r="G22" s="4">
        <v>60.9</v>
      </c>
      <c r="H22" s="4">
        <v>69.2</v>
      </c>
      <c r="I22" s="4">
        <v>72.7</v>
      </c>
      <c r="J22" s="4">
        <v>79.3</v>
      </c>
      <c r="K22" s="4"/>
      <c r="L22" s="4">
        <v>90.650999999999996</v>
      </c>
      <c r="M22" s="4"/>
      <c r="N22" s="4"/>
      <c r="O22" s="4"/>
      <c r="P22" s="4"/>
      <c r="Q22" s="4"/>
      <c r="R22" s="4"/>
      <c r="S22" s="4"/>
      <c r="T22" s="4">
        <v>40.299999999999997</v>
      </c>
      <c r="U22" s="4">
        <v>55.9</v>
      </c>
      <c r="V22" s="4">
        <v>79.3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2:38">
      <c r="B23" s="5" t="s">
        <v>45</v>
      </c>
      <c r="C23" s="6">
        <v>655.29999999999995</v>
      </c>
      <c r="D23" s="6">
        <v>680.7</v>
      </c>
      <c r="E23" s="6">
        <v>713.3</v>
      </c>
      <c r="F23" s="6">
        <v>750</v>
      </c>
      <c r="G23" s="6">
        <v>801.3</v>
      </c>
      <c r="H23" s="6">
        <v>893.54300000000001</v>
      </c>
      <c r="I23" s="6">
        <v>919</v>
      </c>
      <c r="J23" s="6">
        <v>988.3</v>
      </c>
      <c r="K23" s="6">
        <v>1035.2070000000001</v>
      </c>
      <c r="L23" s="6">
        <v>1080.6769999999999</v>
      </c>
      <c r="M23" s="4"/>
      <c r="N23" s="4"/>
      <c r="O23" s="4"/>
      <c r="P23" s="4"/>
      <c r="Q23" s="4"/>
      <c r="R23" s="4"/>
      <c r="S23" s="4"/>
      <c r="T23" s="6">
        <v>2225.0520000000001</v>
      </c>
      <c r="U23" s="6">
        <v>2799.2739999999999</v>
      </c>
      <c r="V23" s="6">
        <v>3601.9789999999998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2:38">
      <c r="B24" s="2" t="s">
        <v>46</v>
      </c>
      <c r="C24" s="4"/>
      <c r="D24" s="4"/>
      <c r="E24" s="4"/>
      <c r="F24" s="4"/>
      <c r="G24" s="4">
        <v>178.86600000000001</v>
      </c>
      <c r="H24" s="4">
        <v>198.55699999999999</v>
      </c>
      <c r="I24" s="4"/>
      <c r="J24" s="4"/>
      <c r="K24" s="4">
        <v>224.72499999999999</v>
      </c>
      <c r="L24" s="4">
        <v>236.113</v>
      </c>
      <c r="M24" s="4"/>
      <c r="N24" s="4"/>
      <c r="O24" s="4"/>
      <c r="P24" s="4"/>
      <c r="Q24" s="4"/>
      <c r="R24" s="4"/>
      <c r="S24" s="4"/>
      <c r="T24" s="4">
        <v>547.65800000000002</v>
      </c>
      <c r="U24" s="4">
        <v>649.11500000000001</v>
      </c>
      <c r="V24" s="4">
        <v>801.16200000000003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2:38">
      <c r="B25" s="2" t="s">
        <v>47</v>
      </c>
      <c r="C25" s="4">
        <f t="shared" ref="C25:K25" si="18">+C23-C24</f>
        <v>655.29999999999995</v>
      </c>
      <c r="D25" s="4">
        <f t="shared" si="18"/>
        <v>680.7</v>
      </c>
      <c r="E25" s="4">
        <f t="shared" si="18"/>
        <v>713.3</v>
      </c>
      <c r="F25" s="4">
        <f t="shared" si="18"/>
        <v>750</v>
      </c>
      <c r="G25" s="4">
        <f t="shared" si="18"/>
        <v>622.43399999999997</v>
      </c>
      <c r="H25" s="4">
        <f t="shared" si="18"/>
        <v>694.98599999999999</v>
      </c>
      <c r="I25" s="4">
        <f t="shared" si="18"/>
        <v>919</v>
      </c>
      <c r="J25" s="4">
        <f t="shared" si="18"/>
        <v>988.3</v>
      </c>
      <c r="K25" s="4">
        <f t="shared" si="18"/>
        <v>810.48200000000008</v>
      </c>
      <c r="L25" s="4">
        <f>+L23-L24</f>
        <v>844.56399999999985</v>
      </c>
      <c r="M25" s="4"/>
      <c r="N25" s="4"/>
      <c r="O25" s="4"/>
      <c r="P25" s="4"/>
      <c r="Q25" s="4"/>
      <c r="R25" s="4"/>
      <c r="S25" s="4"/>
      <c r="T25" s="4">
        <f t="shared" ref="T25:U25" si="19">+T23-T24</f>
        <v>1677.3940000000002</v>
      </c>
      <c r="U25" s="4">
        <f t="shared" si="19"/>
        <v>2150.1589999999997</v>
      </c>
      <c r="V25" s="4">
        <f>+V23-V24</f>
        <v>2800.817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2:38">
      <c r="B26" s="2" t="s">
        <v>48</v>
      </c>
      <c r="C26" s="4"/>
      <c r="D26" s="4"/>
      <c r="E26" s="4"/>
      <c r="F26" s="4"/>
      <c r="G26" s="4">
        <v>202.405</v>
      </c>
      <c r="H26" s="4">
        <v>208.27</v>
      </c>
      <c r="I26" s="4"/>
      <c r="J26" s="4"/>
      <c r="K26" s="4">
        <v>281.56400000000002</v>
      </c>
      <c r="L26" s="4">
        <v>316.37099999999998</v>
      </c>
      <c r="M26" s="4"/>
      <c r="N26" s="4"/>
      <c r="O26" s="4"/>
      <c r="P26" s="4"/>
      <c r="Q26" s="4"/>
      <c r="R26" s="4"/>
      <c r="S26" s="4"/>
      <c r="T26" s="4">
        <v>623.85500000000002</v>
      </c>
      <c r="U26" s="4">
        <v>740.75199999999995</v>
      </c>
      <c r="V26" s="4">
        <v>922.82100000000003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2:38">
      <c r="B27" s="2" t="s">
        <v>49</v>
      </c>
      <c r="C27" s="4"/>
      <c r="D27" s="4"/>
      <c r="E27" s="4"/>
      <c r="F27" s="4"/>
      <c r="G27" s="4">
        <v>226.934</v>
      </c>
      <c r="H27" s="4">
        <v>221.06399999999999</v>
      </c>
      <c r="I27" s="4"/>
      <c r="J27" s="4"/>
      <c r="K27" s="4">
        <v>242.12700000000001</v>
      </c>
      <c r="L27" s="4">
        <v>260.68400000000003</v>
      </c>
      <c r="M27" s="4"/>
      <c r="N27" s="4"/>
      <c r="O27" s="4"/>
      <c r="P27" s="4"/>
      <c r="Q27" s="4"/>
      <c r="R27" s="4"/>
      <c r="S27" s="4"/>
      <c r="T27" s="4">
        <v>689.08100000000002</v>
      </c>
      <c r="U27" s="4">
        <v>878.36099999999999</v>
      </c>
      <c r="V27" s="4">
        <v>915.41800000000001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2:38">
      <c r="B28" s="2" t="s">
        <v>50</v>
      </c>
      <c r="C28" s="4"/>
      <c r="D28" s="4"/>
      <c r="E28" s="4"/>
      <c r="F28" s="4"/>
      <c r="G28" s="4">
        <v>362.065</v>
      </c>
      <c r="H28" s="4">
        <v>361.68400000000003</v>
      </c>
      <c r="I28" s="4"/>
      <c r="J28" s="4"/>
      <c r="K28" s="4">
        <v>374.6</v>
      </c>
      <c r="L28" s="4">
        <v>384.99599999999998</v>
      </c>
      <c r="M28" s="4"/>
      <c r="N28" s="4"/>
      <c r="O28" s="4"/>
      <c r="P28" s="4"/>
      <c r="Q28" s="4"/>
      <c r="R28" s="4"/>
      <c r="S28" s="4"/>
      <c r="T28" s="4">
        <v>873.47699999999998</v>
      </c>
      <c r="U28" s="4">
        <v>1253.598</v>
      </c>
      <c r="V28" s="4">
        <v>1444.2070000000001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2:38">
      <c r="B29" s="2" t="s">
        <v>51</v>
      </c>
      <c r="C29" s="4"/>
      <c r="D29" s="4"/>
      <c r="E29" s="4"/>
      <c r="F29" s="4"/>
      <c r="G29" s="4">
        <v>97.823999999999998</v>
      </c>
      <c r="H29" s="4">
        <v>105.627</v>
      </c>
      <c r="I29" s="4"/>
      <c r="J29" s="4"/>
      <c r="K29" s="4">
        <v>119.13200000000001</v>
      </c>
      <c r="L29" s="4">
        <v>152.166</v>
      </c>
      <c r="M29" s="4"/>
      <c r="N29" s="4"/>
      <c r="O29" s="4"/>
      <c r="P29" s="4"/>
      <c r="Q29" s="4"/>
      <c r="R29" s="4"/>
      <c r="S29" s="4"/>
      <c r="T29" s="4">
        <v>297.31700000000001</v>
      </c>
      <c r="U29" s="4">
        <v>390.05500000000001</v>
      </c>
      <c r="V29" s="4">
        <v>407.50700000000001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2:38">
      <c r="B30" s="2" t="s">
        <v>52</v>
      </c>
      <c r="C30" s="4"/>
      <c r="D30" s="4"/>
      <c r="E30" s="4"/>
      <c r="F30" s="4"/>
      <c r="G30" s="4">
        <v>35.533999999999999</v>
      </c>
      <c r="H30" s="4">
        <v>36.29</v>
      </c>
      <c r="I30" s="4"/>
      <c r="J30" s="4"/>
      <c r="K30" s="4">
        <v>47.768000000000001</v>
      </c>
      <c r="L30" s="4">
        <v>52.807000000000002</v>
      </c>
      <c r="M30" s="4"/>
      <c r="N30" s="4"/>
      <c r="O30" s="4"/>
      <c r="P30" s="4"/>
      <c r="Q30" s="4"/>
      <c r="R30" s="4"/>
      <c r="S30" s="4"/>
      <c r="T30" s="4">
        <v>117.44799999999999</v>
      </c>
      <c r="U30" s="4">
        <v>146.46</v>
      </c>
      <c r="V30" s="4">
        <v>174.18100000000001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2:38">
      <c r="B31" s="2" t="s">
        <v>53</v>
      </c>
      <c r="C31" s="4">
        <f t="shared" ref="C31:K31" si="20">+C25-SUM(C26:C30)</f>
        <v>655.29999999999995</v>
      </c>
      <c r="D31" s="4">
        <f t="shared" si="20"/>
        <v>680.7</v>
      </c>
      <c r="E31" s="4">
        <f t="shared" si="20"/>
        <v>713.3</v>
      </c>
      <c r="F31" s="4">
        <f t="shared" si="20"/>
        <v>750</v>
      </c>
      <c r="G31" s="4">
        <f t="shared" si="20"/>
        <v>-302.32799999999997</v>
      </c>
      <c r="H31" s="4">
        <f t="shared" si="20"/>
        <v>-237.94899999999996</v>
      </c>
      <c r="I31" s="4">
        <f t="shared" si="20"/>
        <v>919</v>
      </c>
      <c r="J31" s="4">
        <f t="shared" si="20"/>
        <v>988.3</v>
      </c>
      <c r="K31" s="4">
        <f t="shared" si="20"/>
        <v>-254.70899999999995</v>
      </c>
      <c r="L31" s="4">
        <f>+L25-SUM(L26:L30)</f>
        <v>-322.46000000000026</v>
      </c>
      <c r="M31" s="4"/>
      <c r="N31" s="4"/>
      <c r="O31" s="4"/>
      <c r="P31" s="4"/>
      <c r="Q31" s="4">
        <f t="shared" ref="Q31:U31" si="21">+Q25-SUM(Q26:Q30)</f>
        <v>0</v>
      </c>
      <c r="R31" s="4">
        <f t="shared" si="21"/>
        <v>0</v>
      </c>
      <c r="S31" s="4">
        <f t="shared" si="21"/>
        <v>0</v>
      </c>
      <c r="T31" s="4">
        <f t="shared" si="21"/>
        <v>-923.78399999999965</v>
      </c>
      <c r="U31" s="4">
        <f t="shared" si="21"/>
        <v>-1259.067</v>
      </c>
      <c r="V31" s="4">
        <f>+V25-SUM(V26:V30)</f>
        <v>-1063.317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2:38">
      <c r="B32" s="2" t="s">
        <v>54</v>
      </c>
      <c r="C32" s="4"/>
      <c r="D32" s="4"/>
      <c r="E32" s="4"/>
      <c r="F32" s="4"/>
      <c r="G32" s="4">
        <v>42.17</v>
      </c>
      <c r="H32" s="4">
        <v>44.383000000000003</v>
      </c>
      <c r="I32" s="4"/>
      <c r="J32" s="4"/>
      <c r="K32" s="4">
        <v>46.323</v>
      </c>
      <c r="L32" s="4">
        <v>48.844000000000001</v>
      </c>
      <c r="M32" s="4"/>
      <c r="N32" s="4"/>
      <c r="O32" s="4"/>
      <c r="P32" s="4"/>
      <c r="Q32" s="4"/>
      <c r="R32" s="4"/>
      <c r="S32" s="4"/>
      <c r="T32" s="4">
        <v>38.841999999999999</v>
      </c>
      <c r="U32" s="4">
        <v>141.81800000000001</v>
      </c>
      <c r="V32" s="4">
        <v>179.53100000000001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2:38">
      <c r="B33" s="2" t="s">
        <v>55</v>
      </c>
      <c r="C33" s="4"/>
      <c r="D33" s="4"/>
      <c r="E33" s="4"/>
      <c r="F33" s="4"/>
      <c r="G33" s="4">
        <v>10.363</v>
      </c>
      <c r="H33" s="4">
        <v>10.204000000000001</v>
      </c>
      <c r="I33" s="4"/>
      <c r="J33" s="4"/>
      <c r="K33" s="4">
        <v>10.35</v>
      </c>
      <c r="L33" s="4">
        <v>10.342000000000001</v>
      </c>
      <c r="M33" s="4"/>
      <c r="N33" s="4"/>
      <c r="O33" s="4"/>
      <c r="P33" s="4"/>
      <c r="Q33" s="4"/>
      <c r="R33" s="4"/>
      <c r="S33" s="4"/>
      <c r="T33" s="4">
        <v>39.902999999999999</v>
      </c>
      <c r="U33" s="4">
        <v>40.707000000000001</v>
      </c>
      <c r="V33" s="4">
        <v>41.183999999999997</v>
      </c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2:38">
      <c r="B34" s="2" t="s">
        <v>60</v>
      </c>
      <c r="C34" s="4"/>
      <c r="D34" s="4"/>
      <c r="E34" s="4"/>
      <c r="F34" s="4"/>
      <c r="G34" s="4">
        <v>-0.34599999999999997</v>
      </c>
      <c r="H34" s="4">
        <v>-3.3149999999999999</v>
      </c>
      <c r="I34" s="4"/>
      <c r="J34" s="4"/>
      <c r="K34" s="4">
        <v>3.2589999999999999</v>
      </c>
      <c r="L34" s="4">
        <v>5.1310000000000002</v>
      </c>
      <c r="M34" s="4"/>
      <c r="N34" s="4"/>
      <c r="O34" s="4"/>
      <c r="P34" s="4"/>
      <c r="Q34" s="4"/>
      <c r="R34" s="4"/>
      <c r="S34" s="4"/>
      <c r="T34" s="4">
        <v>-5.7439999999999998</v>
      </c>
      <c r="U34" s="4">
        <v>-0.52700000000000002</v>
      </c>
      <c r="V34" s="4">
        <v>-11.53</v>
      </c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2:38">
      <c r="B35" s="2" t="s">
        <v>56</v>
      </c>
      <c r="C35" s="4"/>
      <c r="D35" s="4"/>
      <c r="E35" s="4"/>
      <c r="F35" s="4"/>
      <c r="G35" s="4">
        <f t="shared" ref="G35:M35" si="22">+G31+G32-G33+G34</f>
        <v>-270.86699999999996</v>
      </c>
      <c r="H35" s="4">
        <f t="shared" si="22"/>
        <v>-207.08499999999995</v>
      </c>
      <c r="I35" s="4">
        <f t="shared" si="22"/>
        <v>919</v>
      </c>
      <c r="J35" s="4">
        <f t="shared" si="22"/>
        <v>988.3</v>
      </c>
      <c r="K35" s="4">
        <f t="shared" si="22"/>
        <v>-215.47699999999995</v>
      </c>
      <c r="L35" s="4">
        <f t="shared" si="22"/>
        <v>-278.82700000000023</v>
      </c>
      <c r="M35" s="4">
        <f t="shared" si="22"/>
        <v>0</v>
      </c>
      <c r="N35" s="4"/>
      <c r="O35" s="4"/>
      <c r="P35" s="4"/>
      <c r="Q35" s="4">
        <f t="shared" ref="Q35:U35" si="23">+Q31+Q32-Q33+Q34</f>
        <v>0</v>
      </c>
      <c r="R35" s="4">
        <f t="shared" si="23"/>
        <v>0</v>
      </c>
      <c r="S35" s="4">
        <f t="shared" si="23"/>
        <v>0</v>
      </c>
      <c r="T35" s="4">
        <f t="shared" si="23"/>
        <v>-930.58899999999971</v>
      </c>
      <c r="U35" s="4">
        <f t="shared" si="23"/>
        <v>-1158.4830000000002</v>
      </c>
      <c r="V35" s="4">
        <f>+V31+V32-V33+V34</f>
        <v>-936.5</v>
      </c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2:38">
      <c r="B36" s="2" t="s">
        <v>57</v>
      </c>
      <c r="C36" s="4"/>
      <c r="D36" s="4"/>
      <c r="E36" s="4"/>
      <c r="F36" s="4"/>
      <c r="G36" s="4">
        <v>1.0529999999999999</v>
      </c>
      <c r="H36" s="4">
        <v>0.11</v>
      </c>
      <c r="I36" s="4"/>
      <c r="J36" s="4"/>
      <c r="K36" s="4">
        <v>0.86299999999999999</v>
      </c>
      <c r="L36" s="4">
        <v>0.97299999999999998</v>
      </c>
      <c r="M36" s="4"/>
      <c r="N36" s="4"/>
      <c r="O36" s="4"/>
      <c r="P36" s="4"/>
      <c r="Q36" s="4"/>
      <c r="R36" s="4"/>
      <c r="S36" s="4"/>
      <c r="T36" s="4">
        <v>3.552</v>
      </c>
      <c r="U36" s="4">
        <v>0.45400000000000001</v>
      </c>
      <c r="V36" s="4">
        <v>4.1139999999999999</v>
      </c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2:38">
      <c r="B37" s="2" t="s">
        <v>58</v>
      </c>
      <c r="C37" s="4">
        <f t="shared" ref="C37:K37" si="24">+C35-C36</f>
        <v>0</v>
      </c>
      <c r="D37" s="4">
        <f t="shared" si="24"/>
        <v>0</v>
      </c>
      <c r="E37" s="4">
        <f t="shared" si="24"/>
        <v>0</v>
      </c>
      <c r="F37" s="4">
        <f t="shared" si="24"/>
        <v>0</v>
      </c>
      <c r="G37" s="4">
        <f t="shared" si="24"/>
        <v>-271.91999999999996</v>
      </c>
      <c r="H37" s="4">
        <f t="shared" si="24"/>
        <v>-207.19499999999996</v>
      </c>
      <c r="I37" s="4">
        <f t="shared" si="24"/>
        <v>919</v>
      </c>
      <c r="J37" s="4">
        <f t="shared" si="24"/>
        <v>988.3</v>
      </c>
      <c r="K37" s="4">
        <f t="shared" si="24"/>
        <v>-216.33999999999995</v>
      </c>
      <c r="L37" s="4">
        <f>+L35-L36</f>
        <v>-279.80000000000024</v>
      </c>
      <c r="M37" s="4"/>
      <c r="N37" s="4"/>
      <c r="O37" s="4"/>
      <c r="P37" s="4">
        <f t="shared" ref="P37:U37" si="25">+P35-P36</f>
        <v>0</v>
      </c>
      <c r="Q37" s="4">
        <f t="shared" si="25"/>
        <v>0</v>
      </c>
      <c r="R37" s="4">
        <f t="shared" si="25"/>
        <v>0</v>
      </c>
      <c r="S37" s="4">
        <f t="shared" si="25"/>
        <v>0</v>
      </c>
      <c r="T37" s="4">
        <f t="shared" si="25"/>
        <v>-934.14099999999974</v>
      </c>
      <c r="U37" s="4">
        <f t="shared" si="25"/>
        <v>-1158.9370000000001</v>
      </c>
      <c r="V37" s="4">
        <f>+V35-V36</f>
        <v>-940.61400000000003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2:38">
      <c r="B38" s="2" t="s">
        <v>61</v>
      </c>
      <c r="C38" s="4"/>
      <c r="D38" s="4"/>
      <c r="E38" s="4"/>
      <c r="F38" s="4"/>
      <c r="G38" s="4">
        <v>-1.3160000000000001</v>
      </c>
      <c r="H38" s="4">
        <v>-1.3120000000000001</v>
      </c>
      <c r="I38" s="4"/>
      <c r="J38" s="4"/>
      <c r="K38" s="4">
        <v>-1.284</v>
      </c>
      <c r="L38" s="4">
        <v>-1.425</v>
      </c>
      <c r="M38" s="4"/>
      <c r="N38" s="4"/>
      <c r="O38" s="4"/>
      <c r="P38" s="4"/>
      <c r="Q38" s="4"/>
      <c r="R38" s="4"/>
      <c r="S38" s="4"/>
      <c r="T38" s="4">
        <v>9.7750000000000004</v>
      </c>
      <c r="U38" s="4">
        <v>-6.9909999999999997</v>
      </c>
      <c r="V38" s="4">
        <v>-5.23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2:38">
      <c r="B39" s="2" t="s">
        <v>62</v>
      </c>
      <c r="C39" s="4">
        <f t="shared" ref="C39:K39" si="26">+C37-C38</f>
        <v>0</v>
      </c>
      <c r="D39" s="4">
        <f t="shared" si="26"/>
        <v>0</v>
      </c>
      <c r="E39" s="4">
        <f t="shared" si="26"/>
        <v>0</v>
      </c>
      <c r="F39" s="4">
        <f t="shared" si="26"/>
        <v>0</v>
      </c>
      <c r="G39" s="4">
        <f t="shared" si="26"/>
        <v>-270.60399999999998</v>
      </c>
      <c r="H39" s="4">
        <f t="shared" si="26"/>
        <v>-205.88299999999995</v>
      </c>
      <c r="I39" s="4">
        <f t="shared" si="26"/>
        <v>919</v>
      </c>
      <c r="J39" s="4">
        <f t="shared" si="26"/>
        <v>988.3</v>
      </c>
      <c r="K39" s="4">
        <f t="shared" si="26"/>
        <v>-215.05599999999995</v>
      </c>
      <c r="L39" s="4">
        <f>+L37-L38</f>
        <v>-278.37500000000023</v>
      </c>
      <c r="M39" s="4"/>
      <c r="N39" s="4"/>
      <c r="O39" s="4"/>
      <c r="P39" s="4"/>
      <c r="Q39" s="4">
        <f t="shared" ref="Q39:U39" si="27">+Q37-Q38</f>
        <v>0</v>
      </c>
      <c r="R39" s="4">
        <f t="shared" si="27"/>
        <v>0</v>
      </c>
      <c r="S39" s="4">
        <f t="shared" si="27"/>
        <v>0</v>
      </c>
      <c r="T39" s="4">
        <f t="shared" si="27"/>
        <v>-943.91599999999971</v>
      </c>
      <c r="U39" s="4">
        <f t="shared" si="27"/>
        <v>-1151.9460000000001</v>
      </c>
      <c r="V39" s="4">
        <f>+V37-V38</f>
        <v>-935.38400000000001</v>
      </c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2:38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2:38">
      <c r="B41" s="2" t="s">
        <v>59</v>
      </c>
      <c r="C41" s="7" t="e">
        <f t="shared" ref="C41:K41" si="28">+C39/C42</f>
        <v>#DIV/0!</v>
      </c>
      <c r="D41" s="7" t="e">
        <f t="shared" si="28"/>
        <v>#DIV/0!</v>
      </c>
      <c r="E41" s="7" t="e">
        <f t="shared" si="28"/>
        <v>#DIV/0!</v>
      </c>
      <c r="F41" s="7" t="e">
        <f t="shared" si="28"/>
        <v>#DIV/0!</v>
      </c>
      <c r="G41" s="7">
        <f t="shared" si="28"/>
        <v>-0.42613460993354541</v>
      </c>
      <c r="H41" s="7">
        <f t="shared" si="28"/>
        <v>-0.32028393905546543</v>
      </c>
      <c r="I41" s="7" t="e">
        <f t="shared" si="28"/>
        <v>#DIV/0!</v>
      </c>
      <c r="J41" s="7" t="e">
        <f t="shared" si="28"/>
        <v>#DIV/0!</v>
      </c>
      <c r="K41" s="7">
        <f t="shared" si="28"/>
        <v>-0.32018723842675645</v>
      </c>
      <c r="L41" s="7">
        <f>+L39/L42</f>
        <v>-0.40648358660528011</v>
      </c>
      <c r="M41" s="4"/>
      <c r="N41" s="4"/>
      <c r="O41" s="4"/>
      <c r="P41" s="4"/>
      <c r="Q41" s="7" t="e">
        <f t="shared" ref="Q41:U41" si="29">+Q39/Q42</f>
        <v>#DIV/0!</v>
      </c>
      <c r="R41" s="7" t="e">
        <f t="shared" si="29"/>
        <v>#DIV/0!</v>
      </c>
      <c r="S41" s="7" t="e">
        <f t="shared" si="29"/>
        <v>#DIV/0!</v>
      </c>
      <c r="T41" s="7" t="e">
        <f t="shared" si="29"/>
        <v>#DIV/0!</v>
      </c>
      <c r="U41" s="7">
        <f t="shared" si="29"/>
        <v>-1.8686922596500906</v>
      </c>
      <c r="V41" s="7">
        <f>+V39/V42</f>
        <v>-1.4446486543255257</v>
      </c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2:38">
      <c r="B42" s="2" t="s">
        <v>2</v>
      </c>
      <c r="C42" s="4"/>
      <c r="D42" s="4"/>
      <c r="E42" s="4"/>
      <c r="F42" s="4"/>
      <c r="G42" s="4">
        <v>635.02</v>
      </c>
      <c r="H42" s="4">
        <v>642.81399999999996</v>
      </c>
      <c r="I42" s="4"/>
      <c r="J42" s="4"/>
      <c r="K42" s="4">
        <v>671.65700000000004</v>
      </c>
      <c r="L42" s="4">
        <v>684.83699999999999</v>
      </c>
      <c r="M42" s="4"/>
      <c r="N42" s="4"/>
      <c r="O42" s="4"/>
      <c r="P42" s="4"/>
      <c r="Q42" s="4"/>
      <c r="R42" s="4"/>
      <c r="S42" s="4"/>
      <c r="T42" s="4"/>
      <c r="U42" s="4">
        <v>616.44500000000005</v>
      </c>
      <c r="V42" s="4">
        <v>647.48199999999997</v>
      </c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2:38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2:38">
      <c r="B44" s="2" t="s">
        <v>68</v>
      </c>
      <c r="C44" s="4"/>
      <c r="D44" s="4"/>
      <c r="E44" s="4"/>
      <c r="F44" s="4"/>
      <c r="G44" s="13">
        <f t="shared" ref="G44:H44" si="30">+G7/C7-1</f>
        <v>0.17549167927382747</v>
      </c>
      <c r="H44" s="13">
        <f t="shared" si="30"/>
        <v>0.21189024390243905</v>
      </c>
      <c r="I44" s="13">
        <f t="shared" ref="I44:J44" si="31">+I7/E7-1</f>
        <v>0.26638176638176669</v>
      </c>
      <c r="J44" s="13">
        <f t="shared" si="31"/>
        <v>0.19160839160839171</v>
      </c>
      <c r="K44" s="13">
        <f t="shared" ref="K44" si="32">+K7/G7-1</f>
        <v>0.25868725868725884</v>
      </c>
      <c r="L44" s="13">
        <f>+L7/H7-1</f>
        <v>0.40628930817610076</v>
      </c>
      <c r="M44" s="13">
        <f t="shared" ref="M44:N44" si="33">+M7/I7-1</f>
        <v>-1</v>
      </c>
      <c r="N44" s="13">
        <f t="shared" si="33"/>
        <v>-1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2:38">
      <c r="B45" s="2" t="s">
        <v>69</v>
      </c>
      <c r="C45" s="4"/>
      <c r="D45" s="4"/>
      <c r="E45" s="4"/>
      <c r="F45" s="4"/>
      <c r="G45" s="13">
        <f t="shared" ref="G45:H45" si="34">+G17/C17-1</f>
        <v>0.19369427574622056</v>
      </c>
      <c r="H45" s="13">
        <f t="shared" si="34"/>
        <v>0.22351735621877777</v>
      </c>
      <c r="I45" s="13">
        <f t="shared" ref="I45:J45" si="35">+I17/E17-1</f>
        <v>0.34425253126861222</v>
      </c>
      <c r="J45" s="13">
        <f t="shared" si="35"/>
        <v>0.20837770678026279</v>
      </c>
      <c r="K45" s="13">
        <f t="shared" ref="K45" si="36">+K17/G17-1</f>
        <v>0.30623511582593621</v>
      </c>
      <c r="L45" s="13">
        <f>+L17/H17-1</f>
        <v>0.50502512562814084</v>
      </c>
      <c r="M45" s="13">
        <f t="shared" ref="M45:N45" si="37">+M17/I17-1</f>
        <v>-1</v>
      </c>
      <c r="N45" s="13">
        <f t="shared" si="37"/>
        <v>-1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2:38">
      <c r="B46" s="5" t="s">
        <v>67</v>
      </c>
      <c r="C46" s="6"/>
      <c r="D46" s="6"/>
      <c r="E46" s="6"/>
      <c r="F46" s="6"/>
      <c r="G46" s="14">
        <f t="shared" ref="G46:H46" si="38">+G23/C23-1</f>
        <v>0.22279871814436136</v>
      </c>
      <c r="H46" s="14">
        <f t="shared" si="38"/>
        <v>0.3126825326869398</v>
      </c>
      <c r="I46" s="14">
        <f t="shared" ref="I46:J46" si="39">+I23/E23-1</f>
        <v>0.28837796158699014</v>
      </c>
      <c r="J46" s="14">
        <f t="shared" si="39"/>
        <v>0.3177333333333332</v>
      </c>
      <c r="K46" s="14">
        <f t="shared" ref="K46" si="40">+K23/G23-1</f>
        <v>0.29190939722950238</v>
      </c>
      <c r="L46" s="14">
        <f>+L23/H23-1</f>
        <v>0.20942920486199301</v>
      </c>
      <c r="M46" s="14">
        <f t="shared" ref="M46:N46" si="41">+M23/I23-1</f>
        <v>-1</v>
      </c>
      <c r="N46" s="14">
        <f t="shared" si="41"/>
        <v>-1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2:38">
      <c r="B47" s="2" t="s">
        <v>70</v>
      </c>
      <c r="C47" s="4"/>
      <c r="D47" s="4"/>
      <c r="E47" s="4"/>
      <c r="F47" s="4"/>
      <c r="G47" s="13">
        <f t="shared" ref="G47:L47" si="42">+G25/G23</f>
        <v>0.77678023212280045</v>
      </c>
      <c r="H47" s="13">
        <f t="shared" si="42"/>
        <v>0.77778685524927171</v>
      </c>
      <c r="I47" s="13">
        <f t="shared" si="42"/>
        <v>1</v>
      </c>
      <c r="J47" s="13">
        <f t="shared" si="42"/>
        <v>1</v>
      </c>
      <c r="K47" s="13">
        <f t="shared" ref="K47:L47" si="43">+K25/K23</f>
        <v>0.78291781257275117</v>
      </c>
      <c r="L47" s="13">
        <f>+L25/L23</f>
        <v>0.78151381032445399</v>
      </c>
      <c r="M47" s="13" t="e">
        <f t="shared" ref="M47:N47" si="44">+M25/M23</f>
        <v>#DIV/0!</v>
      </c>
      <c r="N47" s="13" t="e">
        <f t="shared" si="44"/>
        <v>#DIV/0!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2:38">
      <c r="B48" s="2" t="s">
        <v>71</v>
      </c>
      <c r="C48" s="4"/>
      <c r="D48" s="4"/>
      <c r="E48" s="4"/>
      <c r="F48" s="4"/>
      <c r="G48" s="13">
        <f t="shared" ref="G48:L48" si="45">+G31/G23</f>
        <v>-0.37729689254960685</v>
      </c>
      <c r="H48" s="13">
        <f t="shared" si="45"/>
        <v>-0.26629832028229189</v>
      </c>
      <c r="I48" s="13">
        <f t="shared" si="45"/>
        <v>1</v>
      </c>
      <c r="J48" s="13">
        <f t="shared" si="45"/>
        <v>1</v>
      </c>
      <c r="K48" s="13">
        <f t="shared" ref="K48:L48" si="46">+K31/K23</f>
        <v>-0.24604644288533589</v>
      </c>
      <c r="L48" s="13">
        <f>+L31/L23</f>
        <v>-0.29838702961199348</v>
      </c>
      <c r="M48" s="13" t="e">
        <f t="shared" ref="M48:N48" si="47">+M31/M23</f>
        <v>#DIV/0!</v>
      </c>
      <c r="N48" s="13" t="e">
        <f t="shared" si="47"/>
        <v>#DIV/0!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2:38">
      <c r="B49" s="2" t="s">
        <v>72</v>
      </c>
      <c r="C49" s="4"/>
      <c r="D49" s="4"/>
      <c r="E49" s="4"/>
      <c r="F49" s="4"/>
      <c r="G49" s="13">
        <f t="shared" ref="G49:L49" si="48">+G36/G35</f>
        <v>-3.8875167517637811E-3</v>
      </c>
      <c r="H49" s="13">
        <f t="shared" si="48"/>
        <v>-5.311828476229569E-4</v>
      </c>
      <c r="I49" s="13">
        <f t="shared" si="48"/>
        <v>0</v>
      </c>
      <c r="J49" s="13">
        <f t="shared" si="48"/>
        <v>0</v>
      </c>
      <c r="K49" s="13">
        <f t="shared" ref="K49:L49" si="49">+K36/K35</f>
        <v>-4.0050678262645214E-3</v>
      </c>
      <c r="L49" s="13">
        <f>+L36/L35</f>
        <v>-3.4896190110713784E-3</v>
      </c>
      <c r="M49" s="13" t="e">
        <f t="shared" ref="M49:N49" si="50">+M36/M35</f>
        <v>#DIV/0!</v>
      </c>
      <c r="N49" s="13" t="e">
        <f t="shared" si="50"/>
        <v>#DIV/0!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2:38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2:38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2:38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2:38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2:38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2:38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2:38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2:38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2:38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2:38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2:38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2:38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2:38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2:38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2:38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3:38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3:38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3:38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3:38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3:38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3:38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3:38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3:38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3:38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3:38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3:38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3:38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3:38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3:38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3:38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3:38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3:38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3:38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3:38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3:38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3:38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3:38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3:38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3:38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3:38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3:38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3:38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3:38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3:38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3:38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3:38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3:38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3:38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3:38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3:38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3:38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3:38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3:38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3:38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3:38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3:38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3:38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3:38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3:38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3:38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3:38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3:38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3:38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3:38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3:38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3:38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3:38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3:38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3:38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3:38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3:38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3:38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3:38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3:38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3:38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3:38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3:38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3:38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3:38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3:38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3:38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3:38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3:38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3:38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3:38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3:38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3:38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3:38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3:38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3:38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3:38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3:38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3:38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3:38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3:38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3:38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3:38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3:38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3:38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3:38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3:38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3:38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3:38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3:38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3:38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3:38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3:38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3:38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3:38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3:38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3:38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3:38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3:38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3:38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3:38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3:38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3:38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3:38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3:38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3:38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3:38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3:38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3:38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3:38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3:38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3:38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3:38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3:38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3:38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3:38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3:38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3:38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3:38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3:38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3:38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3:38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3:38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3:38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3:38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3:38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3:38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3:38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3:38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3:38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3:38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3:38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3:38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3:38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3:38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3:38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3:38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3:38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3:38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3:38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3:38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3:38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3:38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3:38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3:38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3:38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3:38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3:38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3:38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3:38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3:38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3:38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3:38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3:38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3:38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3:38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3:38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3:38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3:38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3:38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3:38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3:38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3:38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3:38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3:38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3:38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3:38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3:38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3:38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3:38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3:38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3:38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3:38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3:38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3:38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3:38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3:38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3:38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3:38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3:38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3:38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3:38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3:38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3:38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3:38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3:38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3:38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3:38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3:38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3:38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3:38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3:38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3:38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3:38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3:38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3:38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3:38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3:38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3:38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3:38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3:38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3:38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3:38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3:38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3:38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3:38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3:38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3:38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3:38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3:38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3:38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3:38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3:38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3:38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3:38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3:38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3:38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3:38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3:38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3:38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3:38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3:38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3:38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3:38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3:38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3:38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3:38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3:38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3:38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3:38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3:38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3:38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3:38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3:38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3:38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3:38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3:38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3:38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3:38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3:38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3:38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3:38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3:38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3:38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3:38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3:38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3:38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3:38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3:38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3:38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3:38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3:38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3:38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3:38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3:38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3:38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3:38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3:38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3:38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3:38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3:38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3:38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3:38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3:38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3:38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3:38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3:38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3:38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3:38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3:38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3:38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3:38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3:38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3:38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3:38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3:38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3:38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3:38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3:38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3:38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3:38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3:38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3:38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3:38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3:38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3:38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3:38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3:38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3:38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3:38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3:38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3:38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3:38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3:38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3:38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3:38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3:38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3:38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 spans="3:38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3:38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 spans="3:38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 spans="3:38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3:38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3:38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3:38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3:38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3:38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3:38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3:38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3:38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3:38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3:38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3:38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3:38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3:38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3:38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3:38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3:38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3:38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3:38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3:38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3:38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3:38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3:38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3:38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3:38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3:38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3:38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 spans="3:38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 spans="3:38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 spans="3:38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 spans="3:38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 spans="3:38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3:38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3:38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3:38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3:38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3:38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3:38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3:38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3:38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3:38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3:38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3:38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3:38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3:38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3:38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3:38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3:38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3:38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3:38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3:38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3:38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3:38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3:38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3:38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3:38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3:38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 spans="3:38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 spans="3:38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 spans="3:38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 spans="3:38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 spans="3:38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3:38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3:38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3:38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3:38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3:38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3:38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3:38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3:38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3:38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3:38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3:38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3:38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3:38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3:38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3:38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3:38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3:38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3:38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3:38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3:38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3:38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3:38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3:38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3:38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3:38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 spans="3:38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 spans="3:38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 spans="3:38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 spans="3:38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 spans="3:38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3:38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3:38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3:38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3:38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3:38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3:38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3:38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3:38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3:38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3:38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3:38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3:38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3:38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3:38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3:38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3:38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3:38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3:38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3:38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3:38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3:38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3:38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3:38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3:38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3:38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 spans="3:38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 spans="3:38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 spans="3:38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 spans="3:38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 spans="3:38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3:38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3:38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3:38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3:38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3:38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3:38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3:38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3:38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3:38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3:38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3:38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3:38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3:38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3:38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3:38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3:38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3:38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3:38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3:38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3:38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3:38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3:38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3:38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3:38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3:38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 spans="3:38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 spans="3:38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 spans="3:38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 spans="3:38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 spans="3:38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3:38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3:38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3:38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3:38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3:38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3:38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3:38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3:38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3:38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3:38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3:38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3:38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3:38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3:38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3:38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3:38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3:38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3:38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3:38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3:38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3:38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3:38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3:38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3:38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3:38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 spans="3:38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 spans="3:38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 spans="3:38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 spans="3:38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 spans="3:38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3:38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3:38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3:38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3:38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3:38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3:38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3:38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3:38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3:38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3:38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3:38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3:38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3:38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3:38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3:38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3:38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3:38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3:38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3:38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3:38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3:38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3:38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3:38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3:38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3:38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 spans="3:38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 spans="3:38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 spans="3:38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 spans="3:38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 spans="3:38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3:38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3:38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3:38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3:38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3:38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3:38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3:38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3:38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3:38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3:38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3:38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3:38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3:38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3:38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3:38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3:38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3:38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3:38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3:38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3:38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3:38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3:38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3:38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3:38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3:38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 spans="3:38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 spans="3:38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 spans="3:38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 spans="3:38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 spans="3:38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3:38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3:38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3:38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3:38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3:38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3:38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3:38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3:38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3:38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3:38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3:38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3:38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3:38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3:38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3:38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3:38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3:38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3:38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3:38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3:38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3:38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3:38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3:38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3:38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3:38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 spans="3:38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 spans="3:38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 spans="3:38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 spans="3:38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 spans="3:38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 spans="3:38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 spans="3:38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 spans="3:38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 spans="3:38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 spans="3:38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 spans="3:38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 spans="3:38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 spans="3:38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 spans="3:38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 spans="3:38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 spans="3:38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 spans="3:38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 spans="3:38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 spans="3:38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 spans="3:38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 spans="3:38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 spans="3:38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 spans="3:38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 spans="3:38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 spans="3:38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 spans="3:38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 spans="3:38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 spans="3:38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 spans="3:38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 spans="3:38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 spans="3:38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 spans="3:38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 spans="3:38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 spans="3:38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 spans="3:38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 spans="3:38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 spans="3:38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 spans="3:38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 spans="3:38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 spans="3:38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 spans="3:38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 spans="3:38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 spans="3:38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 spans="3:38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 spans="3:38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 spans="3:38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 spans="3:38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 spans="3:38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 spans="3:38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 spans="3:38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 spans="3:38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 spans="3:38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 spans="3:38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 spans="3:38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 spans="3:38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 spans="3:38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 spans="3:38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 spans="3:38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 spans="3:38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 spans="3:38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 spans="3:38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 spans="3:38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 spans="3:38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 spans="3:38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 spans="3:38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 spans="3:38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 spans="3:38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 spans="3:38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 spans="3:38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 spans="3:38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 spans="3:38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 spans="3:38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 spans="3:38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</sheetData>
  <hyperlinks>
    <hyperlink ref="A1" location="Main!A1" display="Main" xr:uid="{1803604E-D800-48E8-9EB8-28B0808BED62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2024-06-21T16:51:24Z</dcterms:created>
  <dcterms:modified xsi:type="dcterms:W3CDTF">2025-09-08T12:50:34Z</dcterms:modified>
</cp:coreProperties>
</file>