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6233FBB0-234D-411B-865D-FA6D4F342F5E}" xr6:coauthVersionLast="47" xr6:coauthVersionMax="47" xr10:uidLastSave="{00000000-0000-0000-0000-000000000000}"/>
  <bookViews>
    <workbookView xWindow="19095" yWindow="0" windowWidth="19410" windowHeight="20925" activeTab="1" xr2:uid="{C42A3123-EC18-4E9E-AA0A-1C921C0157F2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3" l="1"/>
  <c r="M35" i="3"/>
  <c r="L35" i="3"/>
  <c r="J35" i="3"/>
  <c r="N34" i="3"/>
  <c r="M34" i="3"/>
  <c r="L34" i="3"/>
  <c r="J34" i="3"/>
  <c r="N33" i="3"/>
  <c r="M33" i="3"/>
  <c r="L33" i="3"/>
  <c r="J33" i="3"/>
  <c r="N32" i="3"/>
  <c r="M32" i="3"/>
  <c r="L32" i="3"/>
  <c r="J32" i="3"/>
  <c r="N31" i="3"/>
  <c r="M31" i="3"/>
  <c r="L31" i="3"/>
  <c r="K31" i="3"/>
  <c r="J31" i="3"/>
  <c r="N30" i="3"/>
  <c r="M30" i="3"/>
  <c r="L30" i="3"/>
  <c r="K30" i="3"/>
  <c r="J30" i="3"/>
  <c r="N29" i="3"/>
  <c r="M29" i="3"/>
  <c r="L29" i="3"/>
  <c r="K29" i="3"/>
  <c r="J29" i="3"/>
  <c r="N28" i="3"/>
  <c r="M28" i="3"/>
  <c r="L28" i="3"/>
  <c r="K28" i="3"/>
  <c r="J28" i="3"/>
  <c r="N27" i="3"/>
  <c r="M27" i="3"/>
  <c r="L27" i="3"/>
  <c r="K27" i="3"/>
  <c r="J27" i="3"/>
  <c r="N26" i="3"/>
  <c r="M26" i="3"/>
  <c r="L26" i="3"/>
  <c r="K26" i="3"/>
  <c r="J26" i="3"/>
  <c r="N23" i="3"/>
  <c r="M23" i="3"/>
  <c r="L23" i="3"/>
  <c r="N21" i="3"/>
  <c r="M21" i="3"/>
  <c r="L21" i="3"/>
  <c r="N19" i="3"/>
  <c r="M19" i="3"/>
  <c r="L19" i="3"/>
  <c r="N17" i="3"/>
  <c r="M17" i="3"/>
  <c r="L17" i="3"/>
  <c r="L16" i="3"/>
  <c r="N15" i="3"/>
  <c r="M15" i="3"/>
  <c r="L15" i="3"/>
  <c r="N11" i="3"/>
  <c r="M11" i="3"/>
  <c r="L11" i="3"/>
  <c r="N9" i="3"/>
  <c r="M9" i="3"/>
  <c r="L9" i="3"/>
  <c r="K9" i="3"/>
  <c r="K11" i="3" s="1"/>
  <c r="H6" i="1"/>
  <c r="H5" i="1"/>
  <c r="F35" i="3"/>
  <c r="E35" i="3"/>
  <c r="D35" i="3"/>
  <c r="C35" i="3"/>
  <c r="F34" i="3"/>
  <c r="E34" i="3"/>
  <c r="D34" i="3"/>
  <c r="C34" i="3"/>
  <c r="F33" i="3"/>
  <c r="E33" i="3"/>
  <c r="D33" i="3"/>
  <c r="C33" i="3"/>
  <c r="I35" i="3"/>
  <c r="I34" i="3"/>
  <c r="I33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I32" i="3"/>
  <c r="I31" i="3"/>
  <c r="I30" i="3"/>
  <c r="I29" i="3"/>
  <c r="I28" i="3"/>
  <c r="I27" i="3"/>
  <c r="I26" i="3"/>
  <c r="J9" i="3"/>
  <c r="J11" i="3" s="1"/>
  <c r="J15" i="3" s="1"/>
  <c r="J17" i="3" s="1"/>
  <c r="J19" i="3" s="1"/>
  <c r="J21" i="3" s="1"/>
  <c r="J23" i="3" s="1"/>
  <c r="H9" i="3"/>
  <c r="H11" i="3" s="1"/>
  <c r="H15" i="3" s="1"/>
  <c r="H17" i="3" s="1"/>
  <c r="H19" i="3" s="1"/>
  <c r="H21" i="3" s="1"/>
  <c r="H23" i="3" s="1"/>
  <c r="G9" i="3"/>
  <c r="G11" i="3" s="1"/>
  <c r="G15" i="3" s="1"/>
  <c r="G17" i="3" s="1"/>
  <c r="G19" i="3" s="1"/>
  <c r="G21" i="3" s="1"/>
  <c r="G23" i="3" s="1"/>
  <c r="F9" i="3"/>
  <c r="F11" i="3" s="1"/>
  <c r="F15" i="3" s="1"/>
  <c r="F17" i="3" s="1"/>
  <c r="F19" i="3" s="1"/>
  <c r="F21" i="3" s="1"/>
  <c r="F23" i="3" s="1"/>
  <c r="E9" i="3"/>
  <c r="E11" i="3" s="1"/>
  <c r="E15" i="3" s="1"/>
  <c r="E17" i="3" s="1"/>
  <c r="E19" i="3" s="1"/>
  <c r="E21" i="3" s="1"/>
  <c r="E23" i="3" s="1"/>
  <c r="D9" i="3"/>
  <c r="D11" i="3" s="1"/>
  <c r="D15" i="3" s="1"/>
  <c r="D17" i="3" s="1"/>
  <c r="D19" i="3" s="1"/>
  <c r="D21" i="3" s="1"/>
  <c r="D23" i="3" s="1"/>
  <c r="C9" i="3"/>
  <c r="C11" i="3" s="1"/>
  <c r="C15" i="3" s="1"/>
  <c r="C17" i="3" s="1"/>
  <c r="C19" i="3" s="1"/>
  <c r="C21" i="3" s="1"/>
  <c r="C23" i="3" s="1"/>
  <c r="I9" i="3"/>
  <c r="I11" i="3" s="1"/>
  <c r="I15" i="3" s="1"/>
  <c r="I17" i="3" s="1"/>
  <c r="I19" i="3" s="1"/>
  <c r="I21" i="3" s="1"/>
  <c r="I23" i="3" s="1"/>
  <c r="H4" i="1"/>
  <c r="G35" i="3" l="1"/>
  <c r="G33" i="3"/>
  <c r="G34" i="3"/>
  <c r="K32" i="3"/>
  <c r="K33" i="3"/>
  <c r="K15" i="3"/>
  <c r="H33" i="3"/>
  <c r="H34" i="3"/>
  <c r="H35" i="3"/>
  <c r="H32" i="3"/>
  <c r="H7" i="1"/>
  <c r="K17" i="3" l="1"/>
  <c r="K34" i="3"/>
  <c r="K35" i="3" l="1"/>
  <c r="K19" i="3"/>
  <c r="K21" i="3" s="1"/>
  <c r="K23" i="3" s="1"/>
</calcChain>
</file>

<file path=xl/sharedStrings.xml><?xml version="1.0" encoding="utf-8"?>
<sst xmlns="http://schemas.openxmlformats.org/spreadsheetml/2006/main" count="57" uniqueCount="53">
  <si>
    <t xml:space="preserve">Steve Madden </t>
  </si>
  <si>
    <t>SHOO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</si>
  <si>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</si>
  <si>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</si>
  <si>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</si>
  <si>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</si>
  <si>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</si>
  <si>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</si>
  <si>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</si>
  <si>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</si>
  <si>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</si>
  <si>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</si>
  <si>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</si>
  <si>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</si>
  <si>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</si>
  <si>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</si>
  <si>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</si>
  <si>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</si>
  <si>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</si>
  <si>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Net Sales</t>
  </si>
  <si>
    <t>Financing fee Income</t>
  </si>
  <si>
    <t>Revenue</t>
  </si>
  <si>
    <t>COGS</t>
  </si>
  <si>
    <t>Gross Profit</t>
  </si>
  <si>
    <t>Operating Expenses</t>
  </si>
  <si>
    <t>Change in Contingent Payment</t>
  </si>
  <si>
    <t>Impairment of Intangibles</t>
  </si>
  <si>
    <t>Operating Income</t>
  </si>
  <si>
    <t>Interest Income</t>
  </si>
  <si>
    <t>Pretax Income</t>
  </si>
  <si>
    <t>Tax Expense</t>
  </si>
  <si>
    <t>Net Income</t>
  </si>
  <si>
    <t>Minority Interest</t>
  </si>
  <si>
    <t>Net Income to Company</t>
  </si>
  <si>
    <t>EPS</t>
  </si>
  <si>
    <t>Wholesale Footwear</t>
  </si>
  <si>
    <t>Wholesale Accessoires/Appereal</t>
  </si>
  <si>
    <t>DTC</t>
  </si>
  <si>
    <t>Licensing</t>
  </si>
  <si>
    <t>Wholesale Footwear Growth</t>
  </si>
  <si>
    <t>Wholesale A&amp;A Growth</t>
  </si>
  <si>
    <t>DTC Growth</t>
  </si>
  <si>
    <t>Licensing Growth</t>
  </si>
  <si>
    <t>Net Sales Growth</t>
  </si>
  <si>
    <t>Financing Growth</t>
  </si>
  <si>
    <t>Revenue Growth</t>
  </si>
  <si>
    <t>Q225</t>
  </si>
  <si>
    <t>Gross Margin</t>
  </si>
  <si>
    <t>Operating Margin</t>
  </si>
  <si>
    <t>Tax Rate</t>
  </si>
  <si>
    <t>Q125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</si>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</sst>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;\(#,##0.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2" applyFont="1"/>
    <xf numFmtId="164" fontId="5" fillId="0" borderId="0" xfId="0" applyNumberFormat="1" applyFont="1"/>
    <xf numFmtId="4" fontId="2" fillId="0" borderId="0" xfId="0" applyNumberFormat="1" applyFont="1"/>
    <xf numFmtId="9" fontId="2" fillId="0" borderId="0" xfId="1" applyFont="1"/>
    <xf numFmtId="0" fontId="1" fillId="0" borderId="0" xfId="0" applyFont="1" applyAlignment="1">
      <alignment horizontal="right"/>
    </xf>
    <xf numFmtId="9" fontId="5" fillId="0" borderId="0" xfId="1" applyFont="1"/>
    <xf numFmtId="0" fontId="1" fillId="0" borderId="0" xfId="0" applyFont="1"/>
    <xf numFmtId="165" fontId="2" fillId="0" borderId="0" xfId="0" applyNumberFormat="1" applyFont="1"/>
    <xf numFmtId="165" fontId="5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FAB1-7857-4044-9F1A-EB10836B53BE}">
  <dimension ref="A1:I7"/>
  <sheetViews>
    <sheetView zoomScale="200" zoomScaleNormal="200" workbookViewId="0">
      <selection activeCell="H7" sqref="H7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9" x14ac:dyDescent="0.2">
      <c r="A1" s="1" t="s">
        <v>0</v>
      </c>
    </row>
    <row r="2" spans="1:9" x14ac:dyDescent="0.2">
      <c r="A2" s="2" t="s">
        <v>2</v>
      </c>
      <c r="G2" s="2" t="s">
        <v>4</v>
      </c>
      <c r="H2" s="2">
        <v>33.92</v>
      </c>
    </row>
    <row r="3" spans="1:9" x14ac:dyDescent="0.2">
      <c r="G3" s="2" t="s">
        <v>5</v>
      </c>
      <c r="H3" s="3">
        <v>72.652392000000006</v>
      </c>
      <c r="I3" s="9" t="s">
        <v>46</v>
      </c>
    </row>
    <row r="4" spans="1:9" x14ac:dyDescent="0.2">
      <c r="B4" s="2" t="s">
        <v>1</v>
      </c>
      <c r="G4" s="2" t="s">
        <v>6</v>
      </c>
      <c r="H4" s="3">
        <f>+H2*H3</f>
        <v>2464.3691366400003</v>
      </c>
    </row>
    <row r="5" spans="1:9" x14ac:dyDescent="0.2">
      <c r="B5" s="2" t="s">
        <v>3</v>
      </c>
      <c r="G5" s="2" t="s">
        <v>7</v>
      </c>
      <c r="H5" s="3">
        <f>111.174+0.14</f>
        <v>111.31400000000001</v>
      </c>
      <c r="I5" s="9" t="s">
        <v>46</v>
      </c>
    </row>
    <row r="6" spans="1:9" x14ac:dyDescent="0.2">
      <c r="G6" s="2" t="s">
        <v>8</v>
      </c>
      <c r="H6" s="3">
        <f>287.865+5.625</f>
        <v>293.49</v>
      </c>
      <c r="I6" s="9" t="s">
        <v>46</v>
      </c>
    </row>
    <row r="7" spans="1:9" x14ac:dyDescent="0.2">
      <c r="G7" s="2" t="s">
        <v>9</v>
      </c>
      <c r="H7" s="3">
        <f>+H4-H5+H6</f>
        <v>2646.5451366400002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77DD-45C1-4275-B957-315A1F685854}">
  <dimension ref="A1:CJ461"/>
  <sheetViews>
    <sheetView tabSelected="1"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G7" sqref="G7"/>
    </sheetView>
  </sheetViews>
  <sheetFormatPr defaultRowHeight="12.75" x14ac:dyDescent="0.2"/>
  <cols>
    <col min="1" max="1" width="5.42578125" style="2" bestFit="1" customWidth="1"/>
    <col min="2" max="2" width="30.5703125" style="2" bestFit="1" customWidth="1"/>
    <col min="3" max="16384" width="9.140625" style="2"/>
  </cols>
  <sheetData>
    <row r="1" spans="1:14" x14ac:dyDescent="0.2">
      <c r="A1" s="5" t="s">
        <v>11</v>
      </c>
    </row>
    <row r="2" spans="1:14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  <c r="K2" s="9" t="s">
        <v>50</v>
      </c>
      <c r="L2" s="9" t="s">
        <v>46</v>
      </c>
      <c r="M2" s="9" t="s">
        <v>51</v>
      </c>
      <c r="N2" s="9" t="s">
        <v>52</v>
      </c>
    </row>
    <row r="3" spans="1:14" s="12" customFormat="1" x14ac:dyDescent="0.2">
      <c r="A3" s="2"/>
      <c r="B3" s="2" t="s">
        <v>35</v>
      </c>
      <c r="E3" s="12">
        <v>306.05799999999999</v>
      </c>
      <c r="G3" s="12">
        <v>295.66000000000003</v>
      </c>
      <c r="H3" s="12">
        <v>237.024</v>
      </c>
      <c r="I3" s="12">
        <v>299.315</v>
      </c>
      <c r="K3" s="12">
        <v>296.14499999999998</v>
      </c>
      <c r="L3" s="12">
        <v>220.13900000000001</v>
      </c>
    </row>
    <row r="4" spans="1:14" s="12" customFormat="1" x14ac:dyDescent="0.2">
      <c r="A4" s="2"/>
      <c r="B4" s="2" t="s">
        <v>36</v>
      </c>
      <c r="E4" s="12">
        <v>127.395</v>
      </c>
      <c r="G4" s="12">
        <v>142.57599999999999</v>
      </c>
      <c r="H4" s="12">
        <v>148.27600000000001</v>
      </c>
      <c r="I4" s="12">
        <v>196.4</v>
      </c>
      <c r="K4" s="12">
        <v>143.173</v>
      </c>
      <c r="L4" s="12">
        <v>140.44900000000001</v>
      </c>
    </row>
    <row r="5" spans="1:14" s="12" customFormat="1" x14ac:dyDescent="0.2">
      <c r="A5" s="2"/>
      <c r="B5" s="2" t="s">
        <v>37</v>
      </c>
      <c r="E5" s="12">
        <v>116.193</v>
      </c>
      <c r="G5" s="12">
        <v>112.331</v>
      </c>
      <c r="H5" s="12">
        <v>136.40899999999999</v>
      </c>
      <c r="I5" s="12">
        <v>125.455</v>
      </c>
      <c r="K5" s="12">
        <v>112.06399999999999</v>
      </c>
      <c r="L5" s="12">
        <v>195.50200000000001</v>
      </c>
    </row>
    <row r="6" spans="1:14" s="12" customFormat="1" x14ac:dyDescent="0.2">
      <c r="A6" s="2"/>
      <c r="B6" s="2" t="s">
        <v>38</v>
      </c>
      <c r="E6" s="12">
        <v>2.8860000000000001</v>
      </c>
      <c r="G6" s="12">
        <v>1.8140000000000001</v>
      </c>
      <c r="H6" s="12">
        <v>1.8440000000000001</v>
      </c>
      <c r="I6" s="12">
        <v>3.5049999999999999</v>
      </c>
      <c r="K6" s="12">
        <v>2.1520000000000001</v>
      </c>
      <c r="L6" s="12">
        <v>2.91</v>
      </c>
    </row>
    <row r="7" spans="1:14" s="12" customFormat="1" x14ac:dyDescent="0.2">
      <c r="A7" s="2"/>
      <c r="B7" s="2" t="s">
        <v>19</v>
      </c>
      <c r="E7" s="12">
        <v>549.846</v>
      </c>
      <c r="G7" s="12">
        <v>550.56700000000001</v>
      </c>
      <c r="H7" s="12">
        <v>521.70899999999995</v>
      </c>
      <c r="I7" s="12">
        <v>621.16999999999996</v>
      </c>
      <c r="K7" s="12">
        <v>551.38199999999995</v>
      </c>
      <c r="L7" s="12">
        <v>556.09</v>
      </c>
    </row>
    <row r="8" spans="1:14" s="12" customFormat="1" x14ac:dyDescent="0.2">
      <c r="A8" s="2"/>
      <c r="B8" s="2" t="s">
        <v>20</v>
      </c>
      <c r="E8" s="12">
        <v>2.8860000000000001</v>
      </c>
      <c r="G8" s="12">
        <v>1.8140000000000001</v>
      </c>
      <c r="H8" s="12">
        <v>1.8440000000000001</v>
      </c>
      <c r="I8" s="12">
        <v>3.5049999999999999</v>
      </c>
      <c r="K8" s="12">
        <v>2.1520000000000001</v>
      </c>
      <c r="L8" s="12">
        <v>2.91</v>
      </c>
    </row>
    <row r="9" spans="1:14" s="12" customFormat="1" x14ac:dyDescent="0.2">
      <c r="A9" s="2"/>
      <c r="B9" s="1" t="s">
        <v>21</v>
      </c>
      <c r="C9" s="13">
        <f t="shared" ref="C9:H9" si="0">+C7+C8</f>
        <v>0</v>
      </c>
      <c r="D9" s="13">
        <f t="shared" si="0"/>
        <v>0</v>
      </c>
      <c r="E9" s="13">
        <f t="shared" si="0"/>
        <v>552.73199999999997</v>
      </c>
      <c r="F9" s="13">
        <f t="shared" si="0"/>
        <v>0</v>
      </c>
      <c r="G9" s="13">
        <f t="shared" si="0"/>
        <v>552.38099999999997</v>
      </c>
      <c r="H9" s="13">
        <f t="shared" si="0"/>
        <v>523.553</v>
      </c>
      <c r="I9" s="13">
        <f>+I7+I8</f>
        <v>624.67499999999995</v>
      </c>
      <c r="J9" s="13">
        <f t="shared" ref="J9:N9" si="1">+J7+J8</f>
        <v>0</v>
      </c>
      <c r="K9" s="13">
        <f t="shared" si="1"/>
        <v>553.53399999999999</v>
      </c>
      <c r="L9" s="13">
        <f t="shared" si="1"/>
        <v>559</v>
      </c>
      <c r="M9" s="13">
        <f t="shared" si="1"/>
        <v>0</v>
      </c>
      <c r="N9" s="13">
        <f t="shared" si="1"/>
        <v>0</v>
      </c>
    </row>
    <row r="10" spans="1:14" s="12" customFormat="1" x14ac:dyDescent="0.2">
      <c r="A10" s="2"/>
      <c r="B10" s="2" t="s">
        <v>22</v>
      </c>
      <c r="E10" s="12">
        <v>320.10700000000003</v>
      </c>
      <c r="G10" s="12">
        <v>327.56599999999997</v>
      </c>
      <c r="H10" s="12">
        <v>306.42399999999998</v>
      </c>
      <c r="I10" s="12">
        <v>365.13099999999997</v>
      </c>
      <c r="K10" s="12">
        <v>327.267</v>
      </c>
      <c r="L10" s="12">
        <v>332.97300000000001</v>
      </c>
    </row>
    <row r="11" spans="1:14" s="12" customFormat="1" x14ac:dyDescent="0.2">
      <c r="A11" s="2"/>
      <c r="B11" s="2" t="s">
        <v>23</v>
      </c>
      <c r="C11" s="12">
        <f t="shared" ref="C11:H11" si="2">+C9-C10</f>
        <v>0</v>
      </c>
      <c r="D11" s="12">
        <f t="shared" si="2"/>
        <v>0</v>
      </c>
      <c r="E11" s="12">
        <f t="shared" si="2"/>
        <v>232.62499999999994</v>
      </c>
      <c r="F11" s="12">
        <f t="shared" si="2"/>
        <v>0</v>
      </c>
      <c r="G11" s="12">
        <f t="shared" si="2"/>
        <v>224.815</v>
      </c>
      <c r="H11" s="12">
        <f t="shared" si="2"/>
        <v>217.12900000000002</v>
      </c>
      <c r="I11" s="12">
        <f>+I9-I10</f>
        <v>259.54399999999998</v>
      </c>
      <c r="J11" s="12">
        <f t="shared" ref="J11:N11" si="3">+J9-J10</f>
        <v>0</v>
      </c>
      <c r="K11" s="12">
        <f t="shared" si="3"/>
        <v>226.267</v>
      </c>
      <c r="L11" s="12">
        <f t="shared" si="3"/>
        <v>226.02699999999999</v>
      </c>
      <c r="M11" s="12">
        <f t="shared" si="3"/>
        <v>0</v>
      </c>
      <c r="N11" s="12">
        <f t="shared" si="3"/>
        <v>0</v>
      </c>
    </row>
    <row r="12" spans="1:14" s="12" customFormat="1" x14ac:dyDescent="0.2">
      <c r="A12" s="2"/>
      <c r="B12" s="2" t="s">
        <v>24</v>
      </c>
      <c r="E12" s="12">
        <v>149.887</v>
      </c>
      <c r="G12" s="12">
        <v>164.71899999999999</v>
      </c>
      <c r="H12" s="12">
        <v>163.709</v>
      </c>
      <c r="I12" s="12">
        <v>178.91499999999999</v>
      </c>
      <c r="K12" s="12">
        <v>177.26300000000001</v>
      </c>
      <c r="L12" s="12">
        <v>263.86500000000001</v>
      </c>
    </row>
    <row r="13" spans="1:14" s="12" customFormat="1" x14ac:dyDescent="0.2">
      <c r="A13" s="2"/>
      <c r="B13" s="2" t="s">
        <v>25</v>
      </c>
      <c r="E13" s="12">
        <v>0</v>
      </c>
      <c r="G13" s="12">
        <v>1.65</v>
      </c>
      <c r="H13" s="12">
        <v>6.55</v>
      </c>
      <c r="I13" s="12">
        <v>-2.5840000000000001</v>
      </c>
      <c r="K13" s="12">
        <v>-4.4950000000000001</v>
      </c>
      <c r="L13" s="12">
        <v>2.42</v>
      </c>
    </row>
    <row r="14" spans="1:14" s="12" customFormat="1" x14ac:dyDescent="0.2">
      <c r="A14" s="2"/>
      <c r="B14" s="2" t="s">
        <v>26</v>
      </c>
      <c r="E14" s="12">
        <v>0</v>
      </c>
      <c r="G14" s="12">
        <v>1.7</v>
      </c>
      <c r="H14" s="12">
        <v>0</v>
      </c>
      <c r="I14" s="12">
        <v>8.6349999999999998</v>
      </c>
      <c r="K14" s="12">
        <v>0</v>
      </c>
      <c r="L14" s="12">
        <v>0</v>
      </c>
    </row>
    <row r="15" spans="1:14" s="12" customFormat="1" x14ac:dyDescent="0.2">
      <c r="A15" s="2"/>
      <c r="B15" s="2" t="s">
        <v>27</v>
      </c>
      <c r="C15" s="12">
        <f t="shared" ref="C15:H15" si="4">+C11-SUM(C12:C14)</f>
        <v>0</v>
      </c>
      <c r="D15" s="12">
        <f t="shared" si="4"/>
        <v>0</v>
      </c>
      <c r="E15" s="12">
        <f t="shared" si="4"/>
        <v>82.737999999999943</v>
      </c>
      <c r="F15" s="12">
        <f t="shared" si="4"/>
        <v>0</v>
      </c>
      <c r="G15" s="12">
        <f t="shared" si="4"/>
        <v>56.746000000000009</v>
      </c>
      <c r="H15" s="12">
        <f t="shared" si="4"/>
        <v>46.870000000000005</v>
      </c>
      <c r="I15" s="12">
        <f>+I11-SUM(I12:I14)</f>
        <v>74.578000000000003</v>
      </c>
      <c r="J15" s="12">
        <f t="shared" ref="J15:N15" si="5">+J11-SUM(J12:J14)</f>
        <v>0</v>
      </c>
      <c r="K15" s="12">
        <f t="shared" si="5"/>
        <v>53.498999999999995</v>
      </c>
      <c r="L15" s="12">
        <f t="shared" si="5"/>
        <v>-40.258000000000038</v>
      </c>
      <c r="M15" s="12">
        <f t="shared" si="5"/>
        <v>0</v>
      </c>
      <c r="N15" s="12">
        <f t="shared" si="5"/>
        <v>0</v>
      </c>
    </row>
    <row r="16" spans="1:14" s="12" customFormat="1" x14ac:dyDescent="0.2">
      <c r="A16" s="2"/>
      <c r="B16" s="2" t="s">
        <v>28</v>
      </c>
      <c r="E16" s="12">
        <v>1.9219999999999999</v>
      </c>
      <c r="G16" s="12">
        <v>1.5549999999999999</v>
      </c>
      <c r="H16" s="12">
        <v>1.353</v>
      </c>
      <c r="I16" s="12">
        <v>1.4</v>
      </c>
      <c r="K16" s="12">
        <v>0.82899999999999996</v>
      </c>
      <c r="L16" s="12">
        <f>9.252-3.795</f>
        <v>5.4570000000000007</v>
      </c>
    </row>
    <row r="17" spans="1:88" s="12" customFormat="1" x14ac:dyDescent="0.2">
      <c r="A17" s="2"/>
      <c r="B17" s="2" t="s">
        <v>29</v>
      </c>
      <c r="C17" s="12">
        <f t="shared" ref="C17:H17" si="6">+C15+C16</f>
        <v>0</v>
      </c>
      <c r="D17" s="12">
        <f t="shared" si="6"/>
        <v>0</v>
      </c>
      <c r="E17" s="12">
        <f t="shared" si="6"/>
        <v>84.65999999999994</v>
      </c>
      <c r="F17" s="12">
        <f t="shared" si="6"/>
        <v>0</v>
      </c>
      <c r="G17" s="12">
        <f t="shared" si="6"/>
        <v>58.301000000000009</v>
      </c>
      <c r="H17" s="12">
        <f t="shared" si="6"/>
        <v>48.223000000000006</v>
      </c>
      <c r="I17" s="12">
        <f>+I15+I16</f>
        <v>75.978000000000009</v>
      </c>
      <c r="J17" s="12">
        <f t="shared" ref="J17:N17" si="7">+J15+J16</f>
        <v>0</v>
      </c>
      <c r="K17" s="12">
        <f t="shared" si="7"/>
        <v>54.327999999999996</v>
      </c>
      <c r="L17" s="12">
        <f t="shared" si="7"/>
        <v>-34.801000000000037</v>
      </c>
      <c r="M17" s="12">
        <f t="shared" si="7"/>
        <v>0</v>
      </c>
      <c r="N17" s="12">
        <f t="shared" si="7"/>
        <v>0</v>
      </c>
    </row>
    <row r="18" spans="1:88" s="12" customFormat="1" x14ac:dyDescent="0.2">
      <c r="A18" s="2"/>
      <c r="B18" s="2" t="s">
        <v>30</v>
      </c>
      <c r="E18" s="12">
        <v>19.552</v>
      </c>
      <c r="G18" s="12">
        <v>13.739000000000001</v>
      </c>
      <c r="H18" s="12">
        <v>11.276</v>
      </c>
      <c r="I18" s="12">
        <v>19.39</v>
      </c>
      <c r="K18" s="12">
        <v>13.068</v>
      </c>
      <c r="L18" s="12">
        <v>3.911</v>
      </c>
    </row>
    <row r="19" spans="1:88" s="12" customFormat="1" x14ac:dyDescent="0.2">
      <c r="A19" s="2"/>
      <c r="B19" s="2" t="s">
        <v>31</v>
      </c>
      <c r="C19" s="12">
        <f t="shared" ref="C19:H19" si="8">+C17-C18</f>
        <v>0</v>
      </c>
      <c r="D19" s="12">
        <f t="shared" si="8"/>
        <v>0</v>
      </c>
      <c r="E19" s="12">
        <f t="shared" si="8"/>
        <v>65.107999999999947</v>
      </c>
      <c r="F19" s="12">
        <f t="shared" si="8"/>
        <v>0</v>
      </c>
      <c r="G19" s="12">
        <f t="shared" si="8"/>
        <v>44.562000000000012</v>
      </c>
      <c r="H19" s="12">
        <f t="shared" si="8"/>
        <v>36.947000000000003</v>
      </c>
      <c r="I19" s="12">
        <f>+I17-I18</f>
        <v>56.588000000000008</v>
      </c>
      <c r="J19" s="12">
        <f t="shared" ref="J19:N19" si="9">+J17-J18</f>
        <v>0</v>
      </c>
      <c r="K19" s="12">
        <f t="shared" si="9"/>
        <v>41.26</v>
      </c>
      <c r="L19" s="12">
        <f t="shared" si="9"/>
        <v>-38.712000000000039</v>
      </c>
      <c r="M19" s="12">
        <f t="shared" si="9"/>
        <v>0</v>
      </c>
      <c r="N19" s="12">
        <f t="shared" si="9"/>
        <v>0</v>
      </c>
    </row>
    <row r="20" spans="1:88" s="12" customFormat="1" x14ac:dyDescent="0.2">
      <c r="A20" s="2"/>
      <c r="B20" s="2" t="s">
        <v>32</v>
      </c>
      <c r="E20" s="12">
        <v>0.69499999999999995</v>
      </c>
      <c r="G20" s="12">
        <v>0.628</v>
      </c>
      <c r="H20" s="12">
        <v>1.5720000000000001</v>
      </c>
      <c r="I20" s="12">
        <v>1.31</v>
      </c>
      <c r="K20" s="12">
        <v>0.83699999999999997</v>
      </c>
      <c r="L20" s="12">
        <v>0.76500000000000001</v>
      </c>
    </row>
    <row r="21" spans="1:88" s="12" customFormat="1" x14ac:dyDescent="0.2">
      <c r="A21" s="2"/>
      <c r="B21" s="2" t="s">
        <v>33</v>
      </c>
      <c r="C21" s="12">
        <f t="shared" ref="C21:H21" si="10">+C19-C20</f>
        <v>0</v>
      </c>
      <c r="D21" s="12">
        <f t="shared" si="10"/>
        <v>0</v>
      </c>
      <c r="E21" s="12">
        <f t="shared" si="10"/>
        <v>64.412999999999954</v>
      </c>
      <c r="F21" s="12">
        <f t="shared" si="10"/>
        <v>0</v>
      </c>
      <c r="G21" s="12">
        <f t="shared" si="10"/>
        <v>43.934000000000012</v>
      </c>
      <c r="H21" s="12">
        <f t="shared" si="10"/>
        <v>35.375</v>
      </c>
      <c r="I21" s="12">
        <f>+I19-I20</f>
        <v>55.278000000000006</v>
      </c>
      <c r="J21" s="12">
        <f t="shared" ref="J21:N21" si="11">+J19-J20</f>
        <v>0</v>
      </c>
      <c r="K21" s="12">
        <f t="shared" si="11"/>
        <v>40.422999999999995</v>
      </c>
      <c r="L21" s="12">
        <f t="shared" si="11"/>
        <v>-39.477000000000039</v>
      </c>
      <c r="M21" s="12">
        <f t="shared" si="11"/>
        <v>0</v>
      </c>
      <c r="N21" s="12">
        <f t="shared" si="11"/>
        <v>0</v>
      </c>
    </row>
    <row r="22" spans="1:88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</row>
    <row r="23" spans="1:88" x14ac:dyDescent="0.2">
      <c r="B23" s="2" t="s">
        <v>34</v>
      </c>
      <c r="C23" s="7" t="e">
        <f t="shared" ref="C23:D23" si="12">+C21/C24</f>
        <v>#DIV/0!</v>
      </c>
      <c r="D23" s="7" t="e">
        <f t="shared" si="12"/>
        <v>#DIV/0!</v>
      </c>
      <c r="E23" s="7">
        <f>+E21/E24</f>
        <v>0.88305937512852439</v>
      </c>
      <c r="F23" s="7" t="e">
        <f t="shared" ref="F23:N23" si="13">+F21/F24</f>
        <v>#DIV/0!</v>
      </c>
      <c r="G23" s="7">
        <f t="shared" si="13"/>
        <v>0.60772976262933676</v>
      </c>
      <c r="H23" s="7">
        <f t="shared" si="13"/>
        <v>0.49504604103109517</v>
      </c>
      <c r="I23" s="7">
        <f t="shared" si="13"/>
        <v>0.78069655113973402</v>
      </c>
      <c r="J23" s="7" t="e">
        <f t="shared" si="13"/>
        <v>#DIV/0!</v>
      </c>
      <c r="K23" s="7">
        <f t="shared" si="13"/>
        <v>0.5711641445183897</v>
      </c>
      <c r="L23" s="7">
        <f t="shared" si="13"/>
        <v>-0.55703400592634456</v>
      </c>
      <c r="M23" s="7" t="e">
        <f t="shared" si="13"/>
        <v>#DIV/0!</v>
      </c>
      <c r="N23" s="7" t="e">
        <f t="shared" si="13"/>
        <v>#DIV/0!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</row>
    <row r="24" spans="1:88" x14ac:dyDescent="0.2">
      <c r="B24" s="2" t="s">
        <v>5</v>
      </c>
      <c r="C24" s="3"/>
      <c r="D24" s="3"/>
      <c r="E24" s="3">
        <v>72.942999999999998</v>
      </c>
      <c r="F24" s="3"/>
      <c r="G24" s="3">
        <v>72.292000000000002</v>
      </c>
      <c r="H24" s="3">
        <v>71.457999999999998</v>
      </c>
      <c r="I24" s="3">
        <v>70.805999999999997</v>
      </c>
      <c r="J24" s="3"/>
      <c r="K24" s="3">
        <v>70.772999999999996</v>
      </c>
      <c r="L24" s="3">
        <v>70.87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</row>
    <row r="25" spans="1:88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</row>
    <row r="26" spans="1:88" x14ac:dyDescent="0.2">
      <c r="B26" s="2" t="s">
        <v>39</v>
      </c>
      <c r="C26" s="3"/>
      <c r="D26" s="3"/>
      <c r="E26" s="3"/>
      <c r="F26" s="3"/>
      <c r="G26" s="8" t="e">
        <f t="shared" ref="G26:H32" si="14">+G3/C3-1</f>
        <v>#DIV/0!</v>
      </c>
      <c r="H26" s="8" t="e">
        <f t="shared" si="14"/>
        <v>#DIV/0!</v>
      </c>
      <c r="I26" s="8">
        <f>+I3/E3-1</f>
        <v>-2.2031771755680274E-2</v>
      </c>
      <c r="J26" s="8" t="e">
        <f t="shared" ref="J26:N32" si="15">+J3/F3-1</f>
        <v>#DIV/0!</v>
      </c>
      <c r="K26" s="8">
        <f t="shared" si="15"/>
        <v>1.6403977541770143E-3</v>
      </c>
      <c r="L26" s="8">
        <f t="shared" si="15"/>
        <v>-7.1237511813149634E-2</v>
      </c>
      <c r="M26" s="8">
        <f t="shared" si="15"/>
        <v>-1</v>
      </c>
      <c r="N26" s="8" t="e">
        <f t="shared" si="15"/>
        <v>#DIV/0!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</row>
    <row r="27" spans="1:88" x14ac:dyDescent="0.2">
      <c r="B27" s="2" t="s">
        <v>40</v>
      </c>
      <c r="C27" s="3"/>
      <c r="D27" s="3"/>
      <c r="E27" s="3"/>
      <c r="F27" s="3"/>
      <c r="G27" s="8" t="e">
        <f t="shared" si="14"/>
        <v>#DIV/0!</v>
      </c>
      <c r="H27" s="8" t="e">
        <f t="shared" si="14"/>
        <v>#DIV/0!</v>
      </c>
      <c r="I27" s="8">
        <f t="shared" ref="I27:I32" si="16">+I4/E4-1</f>
        <v>0.54166176066564642</v>
      </c>
      <c r="J27" s="8" t="e">
        <f t="shared" si="15"/>
        <v>#DIV/0!</v>
      </c>
      <c r="K27" s="8">
        <f t="shared" si="15"/>
        <v>4.187240489282873E-3</v>
      </c>
      <c r="L27" s="8">
        <f t="shared" si="15"/>
        <v>-5.2786695082144064E-2</v>
      </c>
      <c r="M27" s="8">
        <f t="shared" si="15"/>
        <v>-1</v>
      </c>
      <c r="N27" s="8" t="e">
        <f t="shared" si="15"/>
        <v>#DIV/0!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</row>
    <row r="28" spans="1:88" x14ac:dyDescent="0.2">
      <c r="B28" s="2" t="s">
        <v>41</v>
      </c>
      <c r="C28" s="3"/>
      <c r="D28" s="3"/>
      <c r="E28" s="3"/>
      <c r="F28" s="3"/>
      <c r="G28" s="8" t="e">
        <f t="shared" si="14"/>
        <v>#DIV/0!</v>
      </c>
      <c r="H28" s="8" t="e">
        <f t="shared" si="14"/>
        <v>#DIV/0!</v>
      </c>
      <c r="I28" s="8">
        <f t="shared" si="16"/>
        <v>7.9712202972640256E-2</v>
      </c>
      <c r="J28" s="8" t="e">
        <f t="shared" si="15"/>
        <v>#DIV/0!</v>
      </c>
      <c r="K28" s="8">
        <f t="shared" si="15"/>
        <v>-2.3769039712991935E-3</v>
      </c>
      <c r="L28" s="8">
        <f t="shared" si="15"/>
        <v>0.43320455395171886</v>
      </c>
      <c r="M28" s="8">
        <f t="shared" si="15"/>
        <v>-1</v>
      </c>
      <c r="N28" s="8" t="e">
        <f t="shared" si="15"/>
        <v>#DIV/0!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</row>
    <row r="29" spans="1:88" x14ac:dyDescent="0.2">
      <c r="B29" s="2" t="s">
        <v>42</v>
      </c>
      <c r="C29" s="3"/>
      <c r="D29" s="3"/>
      <c r="E29" s="3"/>
      <c r="F29" s="3"/>
      <c r="G29" s="8" t="e">
        <f t="shared" si="14"/>
        <v>#DIV/0!</v>
      </c>
      <c r="H29" s="8" t="e">
        <f t="shared" si="14"/>
        <v>#DIV/0!</v>
      </c>
      <c r="I29" s="8">
        <f t="shared" si="16"/>
        <v>0.21448371448371439</v>
      </c>
      <c r="J29" s="8" t="e">
        <f t="shared" si="15"/>
        <v>#DIV/0!</v>
      </c>
      <c r="K29" s="8">
        <f t="shared" si="15"/>
        <v>0.18632855567805962</v>
      </c>
      <c r="L29" s="8">
        <f t="shared" si="15"/>
        <v>0.5780911062906724</v>
      </c>
      <c r="M29" s="8">
        <f t="shared" si="15"/>
        <v>-1</v>
      </c>
      <c r="N29" s="8" t="e">
        <f t="shared" si="15"/>
        <v>#DIV/0!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</row>
    <row r="30" spans="1:88" x14ac:dyDescent="0.2">
      <c r="B30" s="2" t="s">
        <v>43</v>
      </c>
      <c r="C30" s="3"/>
      <c r="D30" s="3"/>
      <c r="E30" s="3"/>
      <c r="F30" s="3"/>
      <c r="G30" s="8" t="e">
        <f t="shared" si="14"/>
        <v>#DIV/0!</v>
      </c>
      <c r="H30" s="8" t="e">
        <f t="shared" si="14"/>
        <v>#DIV/0!</v>
      </c>
      <c r="I30" s="8">
        <f t="shared" si="16"/>
        <v>0.12971632056975935</v>
      </c>
      <c r="J30" s="8" t="e">
        <f t="shared" si="15"/>
        <v>#DIV/0!</v>
      </c>
      <c r="K30" s="8">
        <f t="shared" si="15"/>
        <v>1.4802921351986242E-3</v>
      </c>
      <c r="L30" s="8">
        <f t="shared" si="15"/>
        <v>6.5900722433387404E-2</v>
      </c>
      <c r="M30" s="8">
        <f t="shared" si="15"/>
        <v>-1</v>
      </c>
      <c r="N30" s="8" t="e">
        <f t="shared" si="15"/>
        <v>#DIV/0!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</row>
    <row r="31" spans="1:88" x14ac:dyDescent="0.2">
      <c r="B31" s="2" t="s">
        <v>44</v>
      </c>
      <c r="C31" s="3"/>
      <c r="D31" s="3"/>
      <c r="E31" s="3"/>
      <c r="F31" s="3"/>
      <c r="G31" s="8" t="e">
        <f t="shared" si="14"/>
        <v>#DIV/0!</v>
      </c>
      <c r="H31" s="8" t="e">
        <f t="shared" si="14"/>
        <v>#DIV/0!</v>
      </c>
      <c r="I31" s="8">
        <f t="shared" si="16"/>
        <v>0.21448371448371439</v>
      </c>
      <c r="J31" s="8" t="e">
        <f t="shared" si="15"/>
        <v>#DIV/0!</v>
      </c>
      <c r="K31" s="8">
        <f t="shared" si="15"/>
        <v>0.18632855567805962</v>
      </c>
      <c r="L31" s="8">
        <f t="shared" si="15"/>
        <v>0.5780911062906724</v>
      </c>
      <c r="M31" s="8">
        <f t="shared" si="15"/>
        <v>-1</v>
      </c>
      <c r="N31" s="8" t="e">
        <f t="shared" si="15"/>
        <v>#DIV/0!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</row>
    <row r="32" spans="1:88" x14ac:dyDescent="0.2">
      <c r="B32" s="1" t="s">
        <v>45</v>
      </c>
      <c r="C32" s="6"/>
      <c r="D32" s="6"/>
      <c r="E32" s="6"/>
      <c r="F32" s="6"/>
      <c r="G32" s="10" t="e">
        <f t="shared" si="14"/>
        <v>#DIV/0!</v>
      </c>
      <c r="H32" s="10" t="e">
        <f t="shared" si="14"/>
        <v>#DIV/0!</v>
      </c>
      <c r="I32" s="10">
        <f t="shared" si="16"/>
        <v>0.13015891969345006</v>
      </c>
      <c r="J32" s="10" t="e">
        <f t="shared" si="15"/>
        <v>#DIV/0!</v>
      </c>
      <c r="K32" s="10">
        <f t="shared" si="15"/>
        <v>2.0873274062649383E-3</v>
      </c>
      <c r="L32" s="10">
        <f t="shared" si="15"/>
        <v>6.7704702293750696E-2</v>
      </c>
      <c r="M32" s="10">
        <f t="shared" si="15"/>
        <v>-1</v>
      </c>
      <c r="N32" s="10" t="e">
        <f t="shared" si="15"/>
        <v>#DIV/0!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</row>
    <row r="33" spans="2:88" x14ac:dyDescent="0.2">
      <c r="B33" s="11" t="s">
        <v>47</v>
      </c>
      <c r="C33" s="8" t="e">
        <f t="shared" ref="C33:H33" si="17">+C11/C9</f>
        <v>#DIV/0!</v>
      </c>
      <c r="D33" s="8" t="e">
        <f t="shared" si="17"/>
        <v>#DIV/0!</v>
      </c>
      <c r="E33" s="8">
        <f t="shared" si="17"/>
        <v>0.42086399918948053</v>
      </c>
      <c r="F33" s="8" t="e">
        <f t="shared" si="17"/>
        <v>#DIV/0!</v>
      </c>
      <c r="G33" s="8">
        <f t="shared" si="17"/>
        <v>0.40699263732822094</v>
      </c>
      <c r="H33" s="8">
        <f t="shared" si="17"/>
        <v>0.41472210072332699</v>
      </c>
      <c r="I33" s="8">
        <f>+I11/I9</f>
        <v>0.41548645295553688</v>
      </c>
      <c r="J33" s="8" t="e">
        <f t="shared" ref="J33:N33" si="18">+J11/J9</f>
        <v>#DIV/0!</v>
      </c>
      <c r="K33" s="8">
        <f t="shared" si="18"/>
        <v>0.4087680250896964</v>
      </c>
      <c r="L33" s="8">
        <f t="shared" si="18"/>
        <v>0.40434168157423966</v>
      </c>
      <c r="M33" s="8" t="e">
        <f t="shared" si="18"/>
        <v>#DIV/0!</v>
      </c>
      <c r="N33" s="8" t="e">
        <f t="shared" si="18"/>
        <v>#DIV/0!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</row>
    <row r="34" spans="2:88" x14ac:dyDescent="0.2">
      <c r="B34" s="11" t="s">
        <v>48</v>
      </c>
      <c r="C34" s="8" t="e">
        <f t="shared" ref="C34:H34" si="19">+C15/C9</f>
        <v>#DIV/0!</v>
      </c>
      <c r="D34" s="8" t="e">
        <f t="shared" si="19"/>
        <v>#DIV/0!</v>
      </c>
      <c r="E34" s="8">
        <f t="shared" si="19"/>
        <v>0.14968918028990533</v>
      </c>
      <c r="F34" s="8" t="e">
        <f t="shared" si="19"/>
        <v>#DIV/0!</v>
      </c>
      <c r="G34" s="8">
        <f t="shared" si="19"/>
        <v>0.10272981873018806</v>
      </c>
      <c r="H34" s="8">
        <f t="shared" si="19"/>
        <v>8.9522932730783711E-2</v>
      </c>
      <c r="I34" s="8">
        <f>+I15/I9</f>
        <v>0.11938688117821268</v>
      </c>
      <c r="J34" s="8" t="e">
        <f t="shared" ref="J34:N34" si="20">+J15/J9</f>
        <v>#DIV/0!</v>
      </c>
      <c r="K34" s="8">
        <f t="shared" si="20"/>
        <v>9.6649889618343227E-2</v>
      </c>
      <c r="L34" s="8">
        <f t="shared" si="20"/>
        <v>-7.2017889087656592E-2</v>
      </c>
      <c r="M34" s="8" t="e">
        <f t="shared" si="20"/>
        <v>#DIV/0!</v>
      </c>
      <c r="N34" s="8" t="e">
        <f t="shared" si="20"/>
        <v>#DIV/0!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</row>
    <row r="35" spans="2:88" x14ac:dyDescent="0.2">
      <c r="B35" s="11" t="s">
        <v>49</v>
      </c>
      <c r="C35" s="8" t="e">
        <f t="shared" ref="C35:H35" si="21">+C18/C17</f>
        <v>#DIV/0!</v>
      </c>
      <c r="D35" s="8" t="e">
        <f t="shared" si="21"/>
        <v>#DIV/0!</v>
      </c>
      <c r="E35" s="8">
        <f t="shared" si="21"/>
        <v>0.23094731868651092</v>
      </c>
      <c r="F35" s="8" t="e">
        <f t="shared" si="21"/>
        <v>#DIV/0!</v>
      </c>
      <c r="G35" s="8">
        <f t="shared" si="21"/>
        <v>0.23565633522581086</v>
      </c>
      <c r="H35" s="8">
        <f t="shared" si="21"/>
        <v>0.23383032992555416</v>
      </c>
      <c r="I35" s="8">
        <f>+I18/I17</f>
        <v>0.25520545421042934</v>
      </c>
      <c r="J35" s="8" t="e">
        <f t="shared" ref="J35:N35" si="22">+J18/J17</f>
        <v>#DIV/0!</v>
      </c>
      <c r="K35" s="8">
        <f t="shared" si="22"/>
        <v>0.24053894860845237</v>
      </c>
      <c r="L35" s="8">
        <f t="shared" si="22"/>
        <v>-0.11238182810838757</v>
      </c>
      <c r="M35" s="8" t="e">
        <f t="shared" si="22"/>
        <v>#DIV/0!</v>
      </c>
      <c r="N35" s="8" t="e">
        <f t="shared" si="22"/>
        <v>#DIV/0!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</row>
    <row r="36" spans="2:88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</row>
    <row r="37" spans="2:88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</row>
    <row r="38" spans="2:88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</row>
    <row r="39" spans="2:88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2:88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2:88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2:88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</row>
    <row r="43" spans="2:88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</row>
    <row r="44" spans="2:88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</row>
    <row r="45" spans="2:8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</row>
    <row r="46" spans="2:88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</row>
    <row r="47" spans="2:8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</row>
    <row r="48" spans="2:8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</row>
    <row r="49" spans="3:8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</row>
    <row r="50" spans="3:8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</row>
    <row r="51" spans="3:8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</row>
    <row r="52" spans="3:8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</row>
    <row r="53" spans="3:8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</row>
    <row r="54" spans="3:8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</row>
    <row r="55" spans="3:8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</row>
    <row r="56" spans="3:8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</row>
    <row r="57" spans="3:8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</row>
    <row r="58" spans="3:8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</row>
    <row r="59" spans="3:8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</row>
    <row r="60" spans="3:8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</row>
    <row r="61" spans="3:8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</row>
    <row r="62" spans="3:8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</row>
    <row r="63" spans="3:8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</row>
    <row r="64" spans="3:8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</row>
    <row r="65" spans="3:8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</row>
    <row r="66" spans="3:8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</row>
    <row r="67" spans="3:8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</row>
    <row r="68" spans="3:8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</row>
    <row r="69" spans="3:8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</row>
    <row r="70" spans="3:8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</row>
    <row r="71" spans="3:8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</row>
    <row r="72" spans="3:8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</row>
    <row r="73" spans="3:8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</row>
    <row r="74" spans="3:8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</row>
    <row r="75" spans="3:8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</row>
    <row r="76" spans="3:8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</row>
    <row r="77" spans="3:8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</row>
    <row r="78" spans="3:8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</row>
    <row r="79" spans="3:8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</row>
    <row r="80" spans="3:8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</row>
    <row r="81" spans="3:8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</row>
    <row r="82" spans="3:8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</row>
    <row r="83" spans="3:8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</row>
    <row r="84" spans="3:8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</row>
    <row r="85" spans="3:8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</row>
    <row r="86" spans="3:8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</row>
    <row r="87" spans="3:8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</row>
    <row r="88" spans="3:8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</row>
    <row r="89" spans="3:8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</row>
    <row r="90" spans="3:8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</row>
    <row r="91" spans="3:8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</row>
    <row r="92" spans="3:8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</row>
    <row r="93" spans="3:8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</row>
    <row r="94" spans="3:8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</row>
    <row r="95" spans="3:8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</row>
    <row r="96" spans="3:8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</row>
    <row r="97" spans="3:8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</row>
    <row r="98" spans="3:8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</row>
    <row r="99" spans="3:8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</row>
    <row r="100" spans="3:8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</row>
    <row r="101" spans="3:8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</row>
    <row r="102" spans="3:8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</row>
    <row r="103" spans="3:8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</row>
    <row r="104" spans="3:8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</row>
    <row r="105" spans="3:8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</row>
    <row r="106" spans="3:8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</row>
    <row r="107" spans="3:8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</row>
    <row r="108" spans="3:8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</row>
    <row r="109" spans="3:8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</row>
    <row r="110" spans="3:8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</row>
    <row r="111" spans="3:8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</row>
    <row r="112" spans="3:8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</row>
    <row r="113" spans="3:8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</row>
    <row r="114" spans="3:8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</row>
    <row r="115" spans="3:8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</row>
    <row r="116" spans="3:8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</row>
    <row r="117" spans="3:8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</row>
    <row r="118" spans="3:8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</row>
    <row r="119" spans="3:8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</row>
    <row r="120" spans="3:8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</row>
    <row r="121" spans="3:8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</row>
    <row r="122" spans="3:8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</row>
    <row r="123" spans="3:8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</row>
    <row r="124" spans="3:8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</row>
    <row r="125" spans="3:8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</row>
    <row r="126" spans="3:8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</row>
    <row r="127" spans="3:8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</row>
    <row r="128" spans="3:8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</row>
    <row r="129" spans="3:8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</row>
    <row r="130" spans="3:8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</row>
    <row r="131" spans="3:8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</row>
    <row r="132" spans="3:8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</row>
    <row r="133" spans="3:8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</row>
    <row r="134" spans="3:8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</row>
    <row r="135" spans="3:8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</row>
    <row r="136" spans="3:8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</row>
    <row r="137" spans="3:8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</row>
    <row r="138" spans="3:8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</row>
    <row r="139" spans="3:8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</row>
    <row r="140" spans="3:8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</row>
    <row r="141" spans="3:8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</row>
    <row r="142" spans="3:8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</row>
    <row r="143" spans="3:8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</row>
    <row r="144" spans="3:8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</row>
    <row r="145" spans="3:8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</row>
    <row r="146" spans="3:8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</row>
    <row r="147" spans="3:8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</row>
    <row r="148" spans="3:8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</row>
    <row r="149" spans="3:8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</row>
    <row r="150" spans="3:8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</row>
    <row r="151" spans="3:8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</row>
    <row r="152" spans="3:8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</row>
    <row r="153" spans="3:8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</row>
    <row r="154" spans="3:8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</row>
    <row r="155" spans="3:8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</row>
    <row r="156" spans="3:8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</row>
    <row r="157" spans="3:8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</row>
    <row r="158" spans="3:8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</row>
    <row r="159" spans="3:8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</row>
    <row r="160" spans="3:8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</row>
    <row r="161" spans="3:8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</row>
    <row r="162" spans="3:8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</row>
    <row r="163" spans="3:8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</row>
    <row r="164" spans="3:8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</row>
    <row r="165" spans="3:8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</row>
    <row r="166" spans="3:8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</row>
    <row r="167" spans="3:8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</row>
    <row r="168" spans="3:8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</row>
    <row r="169" spans="3:8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</row>
    <row r="170" spans="3:8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</row>
    <row r="171" spans="3:8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</row>
    <row r="172" spans="3:8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</row>
    <row r="173" spans="3:8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</row>
    <row r="174" spans="3:8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</row>
    <row r="175" spans="3:8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</row>
    <row r="176" spans="3:8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</row>
    <row r="177" spans="3:8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</row>
    <row r="178" spans="3:8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</row>
    <row r="179" spans="3:8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</row>
    <row r="180" spans="3:8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</row>
    <row r="181" spans="3:8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</row>
    <row r="182" spans="3:8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</row>
    <row r="183" spans="3:8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</row>
    <row r="184" spans="3:8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</row>
    <row r="185" spans="3:8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</row>
    <row r="186" spans="3:8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</row>
    <row r="187" spans="3:8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</row>
    <row r="188" spans="3:8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</row>
    <row r="189" spans="3:8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</row>
    <row r="190" spans="3:8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</row>
    <row r="191" spans="3:88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</row>
    <row r="192" spans="3:88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</row>
    <row r="193" spans="3:88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</row>
    <row r="194" spans="3:88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</row>
    <row r="195" spans="3:88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</row>
    <row r="196" spans="3:88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</row>
    <row r="197" spans="3:88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</row>
    <row r="198" spans="3:88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</row>
    <row r="199" spans="3:88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</row>
    <row r="200" spans="3:88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</row>
    <row r="201" spans="3:88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</row>
    <row r="202" spans="3:88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</row>
    <row r="203" spans="3:88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</row>
    <row r="204" spans="3:88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</row>
    <row r="205" spans="3:88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</row>
    <row r="206" spans="3:88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</row>
    <row r="207" spans="3:88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</row>
    <row r="208" spans="3:88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</row>
    <row r="209" spans="3:88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</row>
    <row r="210" spans="3:88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</row>
    <row r="211" spans="3:88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</row>
    <row r="212" spans="3:88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</row>
    <row r="213" spans="3:88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</row>
    <row r="214" spans="3:88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</row>
    <row r="215" spans="3:88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</row>
    <row r="216" spans="3:88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</row>
    <row r="217" spans="3:88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</row>
    <row r="218" spans="3:88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</row>
    <row r="219" spans="3:88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</row>
    <row r="220" spans="3:88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</row>
    <row r="221" spans="3:88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</row>
    <row r="222" spans="3:88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</row>
    <row r="223" spans="3:88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</row>
    <row r="224" spans="3:88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</row>
    <row r="225" spans="3:88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</row>
    <row r="226" spans="3:88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</row>
    <row r="227" spans="3:88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</row>
    <row r="228" spans="3:88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</row>
    <row r="229" spans="3:88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</row>
    <row r="230" spans="3:88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</row>
    <row r="231" spans="3:88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</row>
    <row r="232" spans="3:88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</row>
    <row r="233" spans="3:88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</row>
    <row r="234" spans="3:88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</row>
    <row r="235" spans="3:88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</row>
    <row r="236" spans="3:88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</row>
    <row r="237" spans="3:88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</row>
    <row r="238" spans="3:88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</row>
    <row r="239" spans="3:88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</row>
    <row r="240" spans="3:88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</row>
    <row r="241" spans="3:88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</row>
    <row r="242" spans="3:88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</row>
    <row r="243" spans="3:88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</row>
    <row r="244" spans="3:88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</row>
    <row r="245" spans="3:88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</row>
    <row r="246" spans="3:88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</row>
    <row r="247" spans="3:88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</row>
    <row r="248" spans="3:88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</row>
    <row r="249" spans="3:88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</row>
    <row r="250" spans="3:88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</row>
    <row r="251" spans="3:88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</row>
    <row r="252" spans="3:88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</row>
    <row r="253" spans="3:88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</row>
    <row r="254" spans="3:88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</row>
    <row r="255" spans="3:88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</row>
    <row r="256" spans="3:88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</row>
    <row r="257" spans="3:88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</row>
    <row r="258" spans="3:88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</row>
    <row r="259" spans="3:88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</row>
    <row r="260" spans="3:88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</row>
    <row r="261" spans="3:88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</row>
    <row r="262" spans="3:88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</row>
    <row r="263" spans="3:88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</row>
    <row r="264" spans="3:88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</row>
    <row r="265" spans="3:88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</row>
    <row r="266" spans="3:88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</row>
    <row r="267" spans="3:88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</row>
    <row r="268" spans="3:88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</row>
    <row r="269" spans="3:88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</row>
    <row r="270" spans="3:88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</row>
    <row r="271" spans="3:88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</row>
    <row r="272" spans="3:88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</row>
    <row r="273" spans="3:88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</row>
    <row r="274" spans="3:88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</row>
    <row r="275" spans="3:88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</row>
    <row r="276" spans="3:88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</row>
    <row r="277" spans="3:88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</row>
    <row r="278" spans="3:88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</row>
    <row r="279" spans="3:88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</row>
    <row r="280" spans="3:88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</row>
    <row r="281" spans="3:88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</row>
    <row r="282" spans="3:88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</row>
    <row r="283" spans="3:88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</row>
    <row r="284" spans="3:88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</row>
    <row r="285" spans="3:88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</row>
    <row r="286" spans="3:88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</row>
    <row r="287" spans="3:88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</row>
    <row r="288" spans="3:88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</row>
    <row r="289" spans="3:88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</row>
    <row r="290" spans="3:88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</row>
    <row r="291" spans="3:88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</row>
    <row r="292" spans="3:88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</row>
    <row r="293" spans="3:88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</row>
    <row r="294" spans="3:88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</row>
    <row r="295" spans="3:88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</row>
    <row r="296" spans="3:88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</row>
    <row r="297" spans="3:88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</row>
    <row r="298" spans="3:88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</row>
    <row r="299" spans="3:88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</row>
    <row r="300" spans="3:88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</row>
    <row r="301" spans="3:88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</row>
    <row r="302" spans="3:88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</row>
    <row r="303" spans="3:88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</row>
    <row r="304" spans="3:88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</row>
    <row r="305" spans="3:88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</row>
    <row r="306" spans="3:88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</row>
    <row r="307" spans="3:88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</row>
    <row r="308" spans="3:88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</row>
    <row r="309" spans="3:88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</row>
    <row r="310" spans="3:88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</row>
    <row r="311" spans="3:88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</row>
    <row r="312" spans="3:88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</row>
    <row r="313" spans="3:88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</row>
    <row r="314" spans="3:88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</row>
    <row r="315" spans="3:88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</row>
    <row r="316" spans="3:88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</row>
    <row r="317" spans="3:88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</row>
    <row r="318" spans="3:88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</row>
    <row r="319" spans="3:88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</row>
    <row r="320" spans="3:88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</row>
    <row r="321" spans="3:88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</row>
    <row r="322" spans="3:88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</row>
    <row r="323" spans="3:88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</row>
    <row r="324" spans="3:88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</row>
    <row r="325" spans="3:88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</row>
    <row r="326" spans="3:88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</row>
    <row r="327" spans="3:88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</row>
    <row r="328" spans="3:88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</row>
    <row r="329" spans="3:88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</row>
    <row r="330" spans="3:88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</row>
    <row r="331" spans="3:88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</row>
    <row r="332" spans="3:88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</row>
    <row r="333" spans="3:88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</row>
    <row r="334" spans="3:88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</row>
    <row r="335" spans="3:88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</row>
    <row r="336" spans="3:88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</row>
    <row r="337" spans="3:88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</row>
    <row r="338" spans="3:88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</row>
    <row r="339" spans="3:88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</row>
    <row r="340" spans="3:88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</row>
    <row r="341" spans="3:88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</row>
    <row r="342" spans="3:88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</row>
    <row r="343" spans="3:88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</row>
    <row r="344" spans="3:88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</row>
    <row r="345" spans="3:88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</row>
    <row r="346" spans="3:88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</row>
    <row r="347" spans="3:88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</row>
    <row r="348" spans="3:88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</row>
    <row r="349" spans="3:88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</row>
    <row r="350" spans="3:88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</row>
    <row r="351" spans="3:88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</row>
    <row r="352" spans="3:88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</row>
    <row r="353" spans="3:88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</row>
    <row r="354" spans="3:88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</row>
    <row r="355" spans="3:88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</row>
    <row r="356" spans="3:88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</row>
    <row r="357" spans="3:88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</row>
    <row r="358" spans="3:88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</row>
    <row r="359" spans="3:88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</row>
    <row r="360" spans="3:88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</row>
    <row r="361" spans="3:88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</row>
    <row r="362" spans="3:88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</row>
    <row r="363" spans="3:88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</row>
    <row r="364" spans="3:88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</row>
    <row r="365" spans="3:88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</row>
    <row r="366" spans="3:88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</row>
    <row r="367" spans="3:88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</row>
    <row r="368" spans="3:88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</row>
    <row r="369" spans="3:88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</row>
    <row r="370" spans="3:88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</row>
    <row r="371" spans="3:88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</row>
    <row r="372" spans="3:88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</row>
    <row r="373" spans="3:88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</row>
    <row r="374" spans="3:88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</row>
    <row r="375" spans="3:88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</row>
    <row r="376" spans="3:88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</row>
    <row r="377" spans="3:88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</row>
    <row r="378" spans="3:88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</row>
    <row r="379" spans="3:88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</row>
    <row r="380" spans="3:88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</row>
    <row r="381" spans="3:88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</row>
    <row r="382" spans="3:88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</row>
    <row r="383" spans="3:88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</row>
    <row r="384" spans="3:88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</row>
    <row r="385" spans="3:88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</row>
    <row r="386" spans="3:88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</row>
    <row r="387" spans="3:88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</row>
    <row r="388" spans="3:88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</row>
    <row r="389" spans="3:88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</row>
    <row r="390" spans="3:88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</row>
    <row r="391" spans="3:88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</row>
    <row r="392" spans="3:88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</row>
    <row r="393" spans="3:88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</row>
    <row r="394" spans="3:88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</row>
    <row r="395" spans="3:88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</row>
    <row r="396" spans="3:88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</row>
    <row r="397" spans="3:88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</row>
    <row r="398" spans="3:88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</row>
    <row r="399" spans="3:88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</row>
    <row r="400" spans="3:88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</row>
    <row r="401" spans="3:88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</row>
    <row r="402" spans="3:88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</row>
    <row r="403" spans="3:88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</row>
    <row r="404" spans="3:88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</row>
    <row r="405" spans="3:88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</row>
    <row r="406" spans="3:88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</row>
    <row r="407" spans="3:88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</row>
    <row r="408" spans="3:88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</row>
    <row r="409" spans="3:88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</row>
    <row r="410" spans="3:88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</row>
    <row r="411" spans="3:88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</row>
    <row r="412" spans="3:88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</row>
    <row r="413" spans="3:88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</row>
    <row r="414" spans="3:88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</row>
    <row r="415" spans="3:88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</row>
    <row r="416" spans="3:88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</row>
    <row r="417" spans="3:88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</row>
    <row r="418" spans="3:88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</row>
    <row r="419" spans="3:88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</row>
    <row r="420" spans="3:88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</row>
    <row r="421" spans="3:88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</row>
    <row r="422" spans="3:88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</row>
    <row r="423" spans="3:88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</row>
    <row r="424" spans="3:88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</row>
    <row r="425" spans="3:88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</row>
    <row r="426" spans="3:88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</row>
    <row r="427" spans="3:88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</row>
    <row r="428" spans="3:88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</row>
    <row r="429" spans="3:88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</row>
    <row r="430" spans="3:88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</row>
    <row r="431" spans="3:88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</row>
    <row r="432" spans="3:88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</row>
    <row r="433" spans="3:88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</row>
    <row r="434" spans="3:88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</row>
    <row r="435" spans="3:88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</row>
    <row r="436" spans="3:88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</row>
    <row r="437" spans="3:88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</row>
    <row r="438" spans="3:88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</row>
    <row r="439" spans="3:88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</row>
    <row r="440" spans="3:88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</row>
    <row r="441" spans="3:88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</row>
    <row r="442" spans="3:88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</row>
    <row r="443" spans="3:88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</row>
    <row r="444" spans="3:88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</row>
    <row r="445" spans="3:88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</row>
    <row r="446" spans="3:88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</row>
    <row r="447" spans="3:88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</row>
    <row r="448" spans="3:88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</row>
    <row r="449" spans="3:88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</row>
    <row r="450" spans="3:88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</row>
    <row r="451" spans="3:88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</row>
    <row r="452" spans="3:88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</row>
    <row r="453" spans="3:88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</row>
    <row r="454" spans="3:88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</row>
    <row r="455" spans="3:88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</row>
    <row r="456" spans="3:88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</row>
    <row r="457" spans="3:88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</row>
    <row r="458" spans="3:88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</row>
    <row r="459" spans="3:88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</row>
    <row r="460" spans="3:88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</row>
    <row r="461" spans="3:88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</row>
  </sheetData>
  <hyperlinks>
    <hyperlink ref="A1" location="Main!A1" display="Main" xr:uid="{BFD90EE3-8DE2-456F-AC26-AAA1541B64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2025-02-05T13:40:00Z</dcterms:created>
  <dcterms:modified xsi:type="dcterms:W3CDTF">2025-09-29T12:14:16Z</dcterms:modified>
</cp:coreProperties>
</file>