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9D03834-69DF-4B42-A460-70A1384DD684}" xr6:coauthVersionLast="47" xr6:coauthVersionMax="47" xr10:uidLastSave="{00000000-0000-0000-0000-000000000000}"/>
  <bookViews>
    <workbookView xWindow="19095" yWindow="0" windowWidth="19410" windowHeight="20925" xr2:uid="{F591250C-CB18-4FD5-B790-41838C77CFB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8" i="2" s="1"/>
  <c r="K7" i="2"/>
  <c r="K6" i="2"/>
  <c r="K32" i="2"/>
  <c r="K30" i="2"/>
  <c r="K28" i="2"/>
  <c r="K25" i="2"/>
  <c r="K20" i="2"/>
  <c r="H6" i="1"/>
  <c r="J46" i="2"/>
  <c r="H46" i="2"/>
  <c r="G46" i="2"/>
  <c r="F46" i="2"/>
  <c r="E46" i="2"/>
  <c r="D46" i="2"/>
  <c r="C46" i="2"/>
  <c r="J45" i="2"/>
  <c r="H45" i="2"/>
  <c r="G45" i="2"/>
  <c r="F45" i="2"/>
  <c r="E45" i="2"/>
  <c r="D45" i="2"/>
  <c r="C45" i="2"/>
  <c r="J44" i="2"/>
  <c r="H44" i="2"/>
  <c r="G44" i="2"/>
  <c r="F44" i="2"/>
  <c r="E44" i="2"/>
  <c r="D44" i="2"/>
  <c r="C44" i="2"/>
  <c r="I46" i="2"/>
  <c r="I45" i="2"/>
  <c r="I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J43" i="2"/>
  <c r="J42" i="2"/>
  <c r="J41" i="2"/>
  <c r="J40" i="2"/>
  <c r="J39" i="2"/>
  <c r="J38" i="2"/>
  <c r="J37" i="2"/>
  <c r="I43" i="2"/>
  <c r="I42" i="2"/>
  <c r="I41" i="2"/>
  <c r="I40" i="2"/>
  <c r="I39" i="2"/>
  <c r="I38" i="2"/>
  <c r="I37" i="2"/>
  <c r="J36" i="2"/>
  <c r="H36" i="2"/>
  <c r="G36" i="2"/>
  <c r="H35" i="2"/>
  <c r="G35" i="2"/>
  <c r="J35" i="2"/>
  <c r="I36" i="2"/>
  <c r="I35" i="2"/>
  <c r="E16" i="2"/>
  <c r="E20" i="2" s="1"/>
  <c r="E25" i="2" s="1"/>
  <c r="J7" i="2"/>
  <c r="H7" i="2"/>
  <c r="G7" i="2"/>
  <c r="F7" i="2"/>
  <c r="E7" i="2"/>
  <c r="D7" i="2"/>
  <c r="C7" i="2"/>
  <c r="J6" i="2"/>
  <c r="H6" i="2"/>
  <c r="G6" i="2"/>
  <c r="F6" i="2"/>
  <c r="E6" i="2"/>
  <c r="D6" i="2"/>
  <c r="C6" i="2"/>
  <c r="I6" i="2"/>
  <c r="I7" i="2"/>
  <c r="J5" i="2"/>
  <c r="H5" i="2"/>
  <c r="G5" i="2"/>
  <c r="F5" i="2"/>
  <c r="E5" i="2"/>
  <c r="D5" i="2"/>
  <c r="C5" i="2"/>
  <c r="I5" i="2"/>
  <c r="J21" i="2"/>
  <c r="I21" i="2"/>
  <c r="H21" i="2"/>
  <c r="G21" i="2"/>
  <c r="F21" i="2"/>
  <c r="D21" i="2"/>
  <c r="C21" i="2"/>
  <c r="E21" i="2"/>
  <c r="H4" i="1"/>
  <c r="H7" i="1" s="1"/>
  <c r="J16" i="2"/>
  <c r="J20" i="2" s="1"/>
  <c r="J25" i="2" s="1"/>
  <c r="H16" i="2"/>
  <c r="H20" i="2" s="1"/>
  <c r="H25" i="2" s="1"/>
  <c r="G16" i="2"/>
  <c r="G20" i="2" s="1"/>
  <c r="G25" i="2" s="1"/>
  <c r="F16" i="2"/>
  <c r="F20" i="2" s="1"/>
  <c r="F25" i="2" s="1"/>
  <c r="D16" i="2"/>
  <c r="D20" i="2" s="1"/>
  <c r="D25" i="2" s="1"/>
  <c r="C16" i="2"/>
  <c r="C20" i="2" s="1"/>
  <c r="C25" i="2" s="1"/>
  <c r="I16" i="2"/>
  <c r="I20" i="2" s="1"/>
  <c r="I25" i="2" s="1"/>
  <c r="G8" i="2" l="1"/>
  <c r="D8" i="2"/>
  <c r="E8" i="2"/>
  <c r="H8" i="2"/>
  <c r="I8" i="2"/>
  <c r="C8" i="2"/>
  <c r="F8" i="2"/>
  <c r="J8" i="2"/>
  <c r="J28" i="2"/>
  <c r="J30" i="2" s="1"/>
  <c r="J32" i="2" s="1"/>
  <c r="C28" i="2"/>
  <c r="C30" i="2" s="1"/>
  <c r="C32" i="2" s="1"/>
  <c r="D28" i="2"/>
  <c r="D30" i="2" s="1"/>
  <c r="D32" i="2" s="1"/>
  <c r="E28" i="2"/>
  <c r="E30" i="2" s="1"/>
  <c r="E32" i="2" s="1"/>
  <c r="F28" i="2"/>
  <c r="F30" i="2" s="1"/>
  <c r="F32" i="2" s="1"/>
  <c r="G28" i="2"/>
  <c r="G30" i="2" s="1"/>
  <c r="G32" i="2" s="1"/>
  <c r="H28" i="2"/>
  <c r="H30" i="2" s="1"/>
  <c r="H32" i="2" s="1"/>
  <c r="I28" i="2"/>
  <c r="I30" i="2" s="1"/>
  <c r="I32" i="2" s="1"/>
</calcChain>
</file>

<file path=xl/sharedStrings.xml><?xml version="1.0" encoding="utf-8"?>
<sst xmlns="http://schemas.openxmlformats.org/spreadsheetml/2006/main" count="69" uniqueCount="65">
  <si>
    <t>MCD</t>
  </si>
  <si>
    <t>SEC</t>
  </si>
  <si>
    <t xml:space="preserve">McDonalds </t>
  </si>
  <si>
    <t>number in mio USD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</si>
  <si>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</si>
  <si>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</si>
  <si>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</si>
  <si>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</si>
  <si>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</si>
  <si>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</si>
  <si>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</si>
  <si>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</si>
  <si>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</si>
  <si>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</si>
  <si>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</si>
  <si>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</si>
  <si>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</si>
  <si>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</si>
  <si>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</si>
  <si>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</si>
  <si>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Franchise Revenue</t>
  </si>
  <si>
    <t>Other Revenue</t>
  </si>
  <si>
    <t>Owned Resturants Expenses</t>
  </si>
  <si>
    <t>Franchise COGS</t>
  </si>
  <si>
    <t>Other Resturant Expenses</t>
  </si>
  <si>
    <t>Gross Profit</t>
  </si>
  <si>
    <t>SGA</t>
  </si>
  <si>
    <t>D&amp;A</t>
  </si>
  <si>
    <t>Other</t>
  </si>
  <si>
    <t>Operating Income</t>
  </si>
  <si>
    <t>Other Income</t>
  </si>
  <si>
    <t>Interest Expense</t>
  </si>
  <si>
    <t>Non operating Income</t>
  </si>
  <si>
    <t>Pretax Income</t>
  </si>
  <si>
    <t>Tax Expense</t>
  </si>
  <si>
    <t>Net Income</t>
  </si>
  <si>
    <t>EPS</t>
  </si>
  <si>
    <t>Franchised Resutrants</t>
  </si>
  <si>
    <t>Company Owned Resturants</t>
  </si>
  <si>
    <t>Total systemwide resturants</t>
  </si>
  <si>
    <t>ARPFR</t>
  </si>
  <si>
    <t>ARPOR</t>
  </si>
  <si>
    <t>ARPR</t>
  </si>
  <si>
    <t>Notes</t>
  </si>
  <si>
    <t>Equity Investments: Gramd Foods Holdings (48%), McDonalds Japan (35%)</t>
  </si>
  <si>
    <t>US Revenue</t>
  </si>
  <si>
    <t>International Revenue</t>
  </si>
  <si>
    <t>Company owned Resturants</t>
  </si>
  <si>
    <t>Licensed Market &amp; Corporate</t>
  </si>
  <si>
    <t>Franchise Resturants Growth</t>
  </si>
  <si>
    <t>Owned Resturants Growth</t>
  </si>
  <si>
    <t>US Revenue Growth</t>
  </si>
  <si>
    <t>International Growth</t>
  </si>
  <si>
    <t>Corporate Growth</t>
  </si>
  <si>
    <t>Franchise Revenue Growth</t>
  </si>
  <si>
    <t>Other Revenue Growth</t>
  </si>
  <si>
    <t>Owned Resturants Rev Growth</t>
  </si>
  <si>
    <t>Revenue Growth</t>
  </si>
  <si>
    <t xml:space="preserve">Gross Margin </t>
  </si>
  <si>
    <t xml:space="preserve">Operating Margin </t>
  </si>
  <si>
    <t>Tax Rate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</si>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</sst>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5" fontId="0" fillId="0" borderId="0" xfId="0" applyNumberFormat="1"/>
    <xf numFmtId="0" fontId="4" fillId="0" borderId="0" xfId="0" applyFont="1"/>
    <xf numFmtId="9" fontId="0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63908&amp;owner=exclu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AFEC-A665-49C2-83A5-1A2C73D2C6AC}">
  <dimension ref="A1:I13"/>
  <sheetViews>
    <sheetView tabSelected="1" zoomScale="200" zoomScaleNormal="200" workbookViewId="0">
      <selection activeCell="H7" sqref="H7"/>
    </sheetView>
  </sheetViews>
  <sheetFormatPr defaultRowHeight="15" x14ac:dyDescent="0.25"/>
  <cols>
    <col min="1" max="1" width="3.85546875" customWidth="1"/>
  </cols>
  <sheetData>
    <row r="1" spans="1:9" x14ac:dyDescent="0.25">
      <c r="A1" s="1" t="s">
        <v>2</v>
      </c>
    </row>
    <row r="2" spans="1:9" x14ac:dyDescent="0.25">
      <c r="A2" t="s">
        <v>3</v>
      </c>
      <c r="G2" t="s">
        <v>4</v>
      </c>
      <c r="H2">
        <v>296.01</v>
      </c>
    </row>
    <row r="3" spans="1:9" x14ac:dyDescent="0.25">
      <c r="G3" t="s">
        <v>5</v>
      </c>
      <c r="H3" s="2">
        <v>715.03272700000002</v>
      </c>
      <c r="I3" s="3" t="s">
        <v>61</v>
      </c>
    </row>
    <row r="4" spans="1:9" x14ac:dyDescent="0.25">
      <c r="B4" t="s">
        <v>0</v>
      </c>
      <c r="G4" t="s">
        <v>6</v>
      </c>
      <c r="H4" s="2">
        <f>+H2*H3</f>
        <v>211656.83751926999</v>
      </c>
    </row>
    <row r="5" spans="1:9" x14ac:dyDescent="0.25">
      <c r="B5" s="4" t="s">
        <v>1</v>
      </c>
      <c r="G5" t="s">
        <v>7</v>
      </c>
      <c r="H5" s="2">
        <v>1238</v>
      </c>
      <c r="I5" s="3" t="s">
        <v>61</v>
      </c>
    </row>
    <row r="6" spans="1:9" x14ac:dyDescent="0.25">
      <c r="G6" t="s">
        <v>8</v>
      </c>
      <c r="H6" s="2">
        <f>38845+80</f>
        <v>38925</v>
      </c>
      <c r="I6" s="3" t="s">
        <v>61</v>
      </c>
    </row>
    <row r="7" spans="1:9" x14ac:dyDescent="0.25">
      <c r="G7" t="s">
        <v>9</v>
      </c>
      <c r="H7" s="2">
        <f>+H4-H5+H6</f>
        <v>249343.83751926999</v>
      </c>
    </row>
    <row r="12" spans="1:9" x14ac:dyDescent="0.25">
      <c r="B12" s="7" t="s">
        <v>43</v>
      </c>
    </row>
    <row r="13" spans="1:9" x14ac:dyDescent="0.25">
      <c r="B13" t="s">
        <v>44</v>
      </c>
    </row>
  </sheetData>
  <hyperlinks>
    <hyperlink ref="B5" r:id="rId1" xr:uid="{6269FE19-791F-4E1B-9855-FE1431B071E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F720-B3A9-4712-8731-C18DD4200F2B}">
  <dimension ref="A1:R233"/>
  <sheetViews>
    <sheetView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K6" sqref="K6"/>
    </sheetView>
  </sheetViews>
  <sheetFormatPr defaultRowHeight="15" x14ac:dyDescent="0.25"/>
  <cols>
    <col min="1" max="1" width="4.7109375" bestFit="1" customWidth="1"/>
    <col min="2" max="2" width="27.5703125" bestFit="1" customWidth="1"/>
  </cols>
  <sheetData>
    <row r="1" spans="1:18" x14ac:dyDescent="0.25">
      <c r="A1" s="4" t="s">
        <v>11</v>
      </c>
    </row>
    <row r="2" spans="1:18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10</v>
      </c>
      <c r="J2" s="3" t="s">
        <v>18</v>
      </c>
      <c r="K2" s="3" t="s">
        <v>61</v>
      </c>
      <c r="L2" s="3" t="s">
        <v>62</v>
      </c>
      <c r="M2" s="3" t="s">
        <v>63</v>
      </c>
      <c r="N2" s="3" t="s">
        <v>64</v>
      </c>
    </row>
    <row r="3" spans="1:18" x14ac:dyDescent="0.25">
      <c r="B3" t="s">
        <v>37</v>
      </c>
      <c r="C3" s="2">
        <v>38417</v>
      </c>
      <c r="D3" s="2">
        <v>38674</v>
      </c>
      <c r="E3" s="2">
        <v>39054</v>
      </c>
      <c r="F3" s="2"/>
      <c r="G3" s="2">
        <v>39865</v>
      </c>
      <c r="H3" s="2">
        <v>40238</v>
      </c>
      <c r="I3" s="2">
        <v>40755</v>
      </c>
      <c r="J3" s="2"/>
      <c r="K3" s="2">
        <v>41720</v>
      </c>
    </row>
    <row r="4" spans="1:18" x14ac:dyDescent="0.25">
      <c r="B4" t="s">
        <v>38</v>
      </c>
      <c r="C4" s="2">
        <v>2118</v>
      </c>
      <c r="D4" s="2">
        <v>2127</v>
      </c>
      <c r="E4" s="2">
        <v>2144</v>
      </c>
      <c r="F4" s="2"/>
      <c r="G4" s="2">
        <v>2153</v>
      </c>
      <c r="H4" s="2">
        <v>2168</v>
      </c>
      <c r="I4" s="2">
        <v>2064</v>
      </c>
      <c r="J4" s="2"/>
      <c r="K4" s="2">
        <v>2036</v>
      </c>
    </row>
    <row r="5" spans="1:18" x14ac:dyDescent="0.25">
      <c r="B5" s="1" t="s">
        <v>39</v>
      </c>
      <c r="C5" s="5">
        <f t="shared" ref="C5:H5" si="0">+C3+C4</f>
        <v>40535</v>
      </c>
      <c r="D5" s="5">
        <f t="shared" si="0"/>
        <v>40801</v>
      </c>
      <c r="E5" s="5">
        <f t="shared" si="0"/>
        <v>41198</v>
      </c>
      <c r="F5" s="5">
        <f t="shared" si="0"/>
        <v>0</v>
      </c>
      <c r="G5" s="5">
        <f t="shared" si="0"/>
        <v>42018</v>
      </c>
      <c r="H5" s="5">
        <f t="shared" si="0"/>
        <v>42406</v>
      </c>
      <c r="I5" s="5">
        <f>+I3+I4</f>
        <v>42819</v>
      </c>
      <c r="J5" s="5">
        <f t="shared" ref="J5:K5" si="1">+J3+J4</f>
        <v>0</v>
      </c>
      <c r="K5" s="5">
        <f t="shared" si="1"/>
        <v>43756</v>
      </c>
    </row>
    <row r="6" spans="1:18" x14ac:dyDescent="0.25">
      <c r="B6" t="s">
        <v>40</v>
      </c>
      <c r="C6" s="6">
        <f t="shared" ref="C6:H6" si="2">+C13/C3</f>
        <v>5.7891037821797643E-2</v>
      </c>
      <c r="D6" s="6">
        <f t="shared" si="2"/>
        <v>6.430676940580235E-2</v>
      </c>
      <c r="E6" s="6">
        <f t="shared" si="2"/>
        <v>6.5447841450299582E-2</v>
      </c>
      <c r="F6" s="6" t="e">
        <f t="shared" si="2"/>
        <v>#DIV/0!</v>
      </c>
      <c r="G6" s="6">
        <f t="shared" si="2"/>
        <v>5.9074376019064345E-2</v>
      </c>
      <c r="H6" s="6">
        <f t="shared" si="2"/>
        <v>6.1161091505542026E-2</v>
      </c>
      <c r="I6" s="6">
        <f>+I13/I3</f>
        <v>6.5169917801496752E-2</v>
      </c>
      <c r="J6" s="6" t="e">
        <f t="shared" ref="J6" si="3">+J13/J3</f>
        <v>#DIV/0!</v>
      </c>
      <c r="K6" s="6">
        <f>+K13/K3</f>
        <v>8.7751677852348997E-2</v>
      </c>
    </row>
    <row r="7" spans="1:18" x14ac:dyDescent="0.25">
      <c r="B7" t="s">
        <v>41</v>
      </c>
      <c r="C7" s="6">
        <f t="shared" ref="C7:H7" si="4">+C13/C4</f>
        <v>1.0500472143531634</v>
      </c>
      <c r="D7" s="6">
        <f t="shared" si="4"/>
        <v>1.1692524682651622</v>
      </c>
      <c r="E7" s="6">
        <f t="shared" si="4"/>
        <v>1.1921641791044777</v>
      </c>
      <c r="F7" s="6" t="e">
        <f t="shared" si="4"/>
        <v>#DIV/0!</v>
      </c>
      <c r="G7" s="6">
        <f t="shared" si="4"/>
        <v>1.093822573153739</v>
      </c>
      <c r="H7" s="6">
        <f t="shared" si="4"/>
        <v>1.1351476014760147</v>
      </c>
      <c r="I7" s="6">
        <f>+I13/I4</f>
        <v>1.2868217054263567</v>
      </c>
      <c r="J7" s="6" t="e">
        <f t="shared" ref="J7" si="5">+J13/J4</f>
        <v>#DIV/0!</v>
      </c>
      <c r="K7" s="6">
        <f>+K13/K4</f>
        <v>1.7981335952848723</v>
      </c>
    </row>
    <row r="8" spans="1:18" x14ac:dyDescent="0.25">
      <c r="B8" t="s">
        <v>42</v>
      </c>
      <c r="C8" s="6">
        <f t="shared" ref="C8:H8" si="6">+C16/C5</f>
        <v>0.14550388553102259</v>
      </c>
      <c r="D8" s="6">
        <f t="shared" si="6"/>
        <v>0.15923629322810715</v>
      </c>
      <c r="E8" s="6">
        <f t="shared" si="6"/>
        <v>0.1624350696635759</v>
      </c>
      <c r="F8" s="6" t="e">
        <f t="shared" si="6"/>
        <v>#DIV/0!</v>
      </c>
      <c r="G8" s="6">
        <f t="shared" si="6"/>
        <v>0.14681803036793756</v>
      </c>
      <c r="H8" s="6">
        <f t="shared" si="6"/>
        <v>0.15304438051219166</v>
      </c>
      <c r="I8" s="6">
        <f>+I16/I5</f>
        <v>0.16053621056073239</v>
      </c>
      <c r="J8" s="6" t="e">
        <f t="shared" ref="J8" si="7">+J16/J5</f>
        <v>#DIV/0!</v>
      </c>
      <c r="K8" s="6">
        <f>+K16/K5</f>
        <v>0.13611847518054668</v>
      </c>
    </row>
    <row r="9" spans="1:18" x14ac:dyDescent="0.25">
      <c r="C9" s="3"/>
      <c r="D9" s="3"/>
      <c r="E9" s="3"/>
      <c r="F9" s="3"/>
      <c r="G9" s="3"/>
      <c r="H9" s="3"/>
      <c r="I9" s="3"/>
      <c r="J9" s="3"/>
    </row>
    <row r="10" spans="1:18" x14ac:dyDescent="0.25">
      <c r="B10" t="s">
        <v>45</v>
      </c>
      <c r="C10" s="2">
        <v>2488</v>
      </c>
      <c r="D10" s="2">
        <v>2701</v>
      </c>
      <c r="E10" s="2">
        <v>2704</v>
      </c>
      <c r="F10" s="2"/>
      <c r="G10" s="2">
        <v>2560</v>
      </c>
      <c r="H10" s="2">
        <v>2698</v>
      </c>
      <c r="I10" s="2">
        <v>2739</v>
      </c>
      <c r="J10" s="2"/>
      <c r="K10" s="2">
        <v>2403</v>
      </c>
      <c r="L10" s="2"/>
      <c r="M10" s="2"/>
      <c r="N10" s="2"/>
      <c r="O10" s="2"/>
      <c r="P10" s="2"/>
      <c r="Q10" s="2"/>
    </row>
    <row r="11" spans="1:18" x14ac:dyDescent="0.25">
      <c r="B11" t="s">
        <v>46</v>
      </c>
      <c r="C11" s="2">
        <v>2795</v>
      </c>
      <c r="D11" s="2">
        <v>3156</v>
      </c>
      <c r="E11" s="2">
        <v>3300</v>
      </c>
      <c r="F11" s="2"/>
      <c r="G11" s="2">
        <v>2987</v>
      </c>
      <c r="H11" s="2">
        <v>3147</v>
      </c>
      <c r="I11" s="2">
        <v>3309</v>
      </c>
      <c r="J11" s="2"/>
      <c r="K11" s="2">
        <v>2862</v>
      </c>
      <c r="L11" s="2"/>
      <c r="M11" s="2"/>
      <c r="N11" s="2"/>
      <c r="O11" s="2"/>
      <c r="P11" s="2"/>
      <c r="Q11" s="2"/>
    </row>
    <row r="12" spans="1:18" x14ac:dyDescent="0.25">
      <c r="B12" t="s">
        <v>48</v>
      </c>
      <c r="C12" s="2">
        <v>615</v>
      </c>
      <c r="D12" s="2">
        <v>641</v>
      </c>
      <c r="E12" s="2">
        <v>688</v>
      </c>
      <c r="F12" s="2"/>
      <c r="G12" s="2">
        <v>621</v>
      </c>
      <c r="H12" s="2">
        <v>645</v>
      </c>
      <c r="I12" s="2">
        <v>825</v>
      </c>
      <c r="J12" s="2"/>
      <c r="K12" s="2">
        <v>528</v>
      </c>
      <c r="L12" s="2"/>
      <c r="M12" s="2"/>
      <c r="N12" s="2"/>
      <c r="O12" s="2"/>
      <c r="P12" s="2"/>
      <c r="Q12" s="2"/>
    </row>
    <row r="13" spans="1:18" x14ac:dyDescent="0.25">
      <c r="B13" t="s">
        <v>47</v>
      </c>
      <c r="C13" s="2">
        <v>2224</v>
      </c>
      <c r="D13" s="2">
        <v>2487</v>
      </c>
      <c r="E13" s="2">
        <v>2556</v>
      </c>
      <c r="F13" s="2"/>
      <c r="G13" s="2">
        <v>2355</v>
      </c>
      <c r="H13" s="2">
        <v>2461</v>
      </c>
      <c r="I13" s="2">
        <v>2656</v>
      </c>
      <c r="J13" s="2"/>
      <c r="K13" s="2">
        <v>3661</v>
      </c>
      <c r="L13" s="2"/>
      <c r="M13" s="2"/>
      <c r="N13" s="2"/>
      <c r="O13" s="2"/>
      <c r="P13" s="2"/>
      <c r="Q13" s="2"/>
      <c r="R13" s="2"/>
    </row>
    <row r="14" spans="1:18" x14ac:dyDescent="0.25">
      <c r="B14" t="s">
        <v>20</v>
      </c>
      <c r="C14" s="2">
        <v>3588</v>
      </c>
      <c r="D14" s="2">
        <v>3933</v>
      </c>
      <c r="E14" s="2">
        <v>4047</v>
      </c>
      <c r="F14" s="2"/>
      <c r="G14" s="2">
        <v>3723</v>
      </c>
      <c r="H14" s="2">
        <v>3940</v>
      </c>
      <c r="I14" s="2">
        <v>4094</v>
      </c>
      <c r="J14" s="2"/>
      <c r="K14" s="2">
        <v>2132</v>
      </c>
      <c r="L14" s="2"/>
      <c r="M14" s="2"/>
      <c r="N14" s="2"/>
      <c r="O14" s="2"/>
      <c r="P14" s="2"/>
      <c r="Q14" s="2"/>
      <c r="R14" s="2"/>
    </row>
    <row r="15" spans="1:18" x14ac:dyDescent="0.25">
      <c r="B15" t="s">
        <v>21</v>
      </c>
      <c r="C15" s="2">
        <v>86</v>
      </c>
      <c r="D15" s="2">
        <v>77</v>
      </c>
      <c r="E15" s="2">
        <v>89</v>
      </c>
      <c r="F15" s="2"/>
      <c r="G15" s="2">
        <v>91</v>
      </c>
      <c r="H15" s="2">
        <v>89</v>
      </c>
      <c r="I15" s="2">
        <v>124</v>
      </c>
      <c r="J15" s="2"/>
      <c r="K15" s="2">
        <v>162</v>
      </c>
      <c r="L15" s="2"/>
      <c r="M15" s="2"/>
      <c r="N15" s="2"/>
      <c r="O15" s="2"/>
      <c r="P15" s="2"/>
      <c r="Q15" s="2"/>
      <c r="R15" s="2"/>
    </row>
    <row r="16" spans="1:18" x14ac:dyDescent="0.25">
      <c r="B16" s="1" t="s">
        <v>19</v>
      </c>
      <c r="C16" s="5">
        <f t="shared" ref="C16:H16" si="8">+SUM(C13:C15)</f>
        <v>5898</v>
      </c>
      <c r="D16" s="5">
        <f t="shared" si="8"/>
        <v>6497</v>
      </c>
      <c r="E16" s="5">
        <f>+SUM(E13:E15)</f>
        <v>6692</v>
      </c>
      <c r="F16" s="5">
        <f t="shared" si="8"/>
        <v>0</v>
      </c>
      <c r="G16" s="5">
        <f t="shared" si="8"/>
        <v>6169</v>
      </c>
      <c r="H16" s="5">
        <f t="shared" si="8"/>
        <v>6490</v>
      </c>
      <c r="I16" s="5">
        <f>+SUM(I13:I15)</f>
        <v>6874</v>
      </c>
      <c r="J16" s="5">
        <f t="shared" ref="J16:K16" si="9">+SUM(J13:J15)</f>
        <v>0</v>
      </c>
      <c r="K16" s="5">
        <v>5956</v>
      </c>
      <c r="L16" s="2"/>
      <c r="M16" s="2"/>
      <c r="N16" s="2"/>
      <c r="O16" s="2"/>
      <c r="P16" s="2"/>
      <c r="Q16" s="2"/>
      <c r="R16" s="2"/>
    </row>
    <row r="17" spans="2:18" x14ac:dyDescent="0.25">
      <c r="B17" t="s">
        <v>22</v>
      </c>
      <c r="C17" s="2">
        <v>1923</v>
      </c>
      <c r="D17" s="2">
        <v>2091</v>
      </c>
      <c r="E17" s="2">
        <v>2135</v>
      </c>
      <c r="F17" s="2"/>
      <c r="G17" s="2">
        <v>2035</v>
      </c>
      <c r="H17" s="2">
        <v>2074</v>
      </c>
      <c r="I17" s="2">
        <v>2248</v>
      </c>
      <c r="J17" s="2"/>
      <c r="K17" s="2">
        <v>1859</v>
      </c>
      <c r="L17" s="2"/>
      <c r="M17" s="2"/>
      <c r="N17" s="2"/>
      <c r="O17" s="2"/>
      <c r="P17" s="2"/>
      <c r="Q17" s="2"/>
      <c r="R17" s="2"/>
    </row>
    <row r="18" spans="2:18" x14ac:dyDescent="0.25">
      <c r="B18" t="s">
        <v>23</v>
      </c>
      <c r="C18" s="2">
        <v>598</v>
      </c>
      <c r="D18" s="2">
        <v>618</v>
      </c>
      <c r="E18" s="2">
        <v>625</v>
      </c>
      <c r="F18" s="2"/>
      <c r="G18" s="2">
        <v>627</v>
      </c>
      <c r="H18" s="2">
        <v>629</v>
      </c>
      <c r="I18" s="2">
        <v>646</v>
      </c>
      <c r="J18" s="2"/>
      <c r="K18" s="2">
        <v>620</v>
      </c>
      <c r="L18" s="2"/>
      <c r="M18" s="2"/>
      <c r="N18" s="2"/>
      <c r="O18" s="2"/>
      <c r="P18" s="2"/>
      <c r="Q18" s="2"/>
      <c r="R18" s="2"/>
    </row>
    <row r="19" spans="2:18" x14ac:dyDescent="0.25">
      <c r="B19" t="s">
        <v>24</v>
      </c>
      <c r="C19" s="2">
        <v>63</v>
      </c>
      <c r="D19" s="2">
        <v>57</v>
      </c>
      <c r="E19" s="2">
        <v>68</v>
      </c>
      <c r="F19" s="2"/>
      <c r="G19" s="2">
        <v>68</v>
      </c>
      <c r="H19" s="2">
        <v>69</v>
      </c>
      <c r="I19" s="2">
        <v>104</v>
      </c>
      <c r="J19" s="2"/>
      <c r="K19" s="2">
        <v>140</v>
      </c>
      <c r="L19" s="2"/>
      <c r="M19" s="2"/>
      <c r="N19" s="2"/>
      <c r="O19" s="2"/>
      <c r="P19" s="2"/>
      <c r="Q19" s="2"/>
      <c r="R19" s="2"/>
    </row>
    <row r="20" spans="2:18" x14ac:dyDescent="0.25">
      <c r="B20" t="s">
        <v>25</v>
      </c>
      <c r="C20" s="2">
        <f t="shared" ref="C20:D20" si="10">+C16-SUM(C17:C19)</f>
        <v>3314</v>
      </c>
      <c r="D20" s="2">
        <f t="shared" si="10"/>
        <v>3731</v>
      </c>
      <c r="E20" s="2">
        <f>+E16-SUM(E17:E19)</f>
        <v>3864</v>
      </c>
      <c r="F20" s="2">
        <f t="shared" ref="F20:K20" si="11">+F16-SUM(F17:F19)</f>
        <v>0</v>
      </c>
      <c r="G20" s="2">
        <f t="shared" si="11"/>
        <v>3439</v>
      </c>
      <c r="H20" s="2">
        <f t="shared" si="11"/>
        <v>3718</v>
      </c>
      <c r="I20" s="2">
        <f t="shared" si="11"/>
        <v>3876</v>
      </c>
      <c r="J20" s="2">
        <f t="shared" si="11"/>
        <v>0</v>
      </c>
      <c r="K20" s="2">
        <f t="shared" si="11"/>
        <v>3337</v>
      </c>
      <c r="L20" s="2"/>
      <c r="M20" s="2"/>
      <c r="N20" s="2"/>
      <c r="O20" s="2"/>
      <c r="P20" s="2"/>
      <c r="Q20" s="2"/>
      <c r="R20" s="2"/>
    </row>
    <row r="21" spans="2:18" x14ac:dyDescent="0.25">
      <c r="B21" t="s">
        <v>26</v>
      </c>
      <c r="C21" s="2">
        <f t="shared" ref="C21:D21" si="12">+SUM(C22:C24)</f>
        <v>781</v>
      </c>
      <c r="D21" s="2">
        <f t="shared" si="12"/>
        <v>626</v>
      </c>
      <c r="E21" s="2">
        <f>+SUM(E22:E24)</f>
        <v>656</v>
      </c>
      <c r="F21" s="2">
        <f t="shared" ref="F21:J21" si="13">+SUM(F22:F24)</f>
        <v>0</v>
      </c>
      <c r="G21" s="2">
        <f t="shared" si="13"/>
        <v>704</v>
      </c>
      <c r="H21" s="2">
        <f t="shared" si="13"/>
        <v>798</v>
      </c>
      <c r="I21" s="2">
        <f t="shared" si="13"/>
        <v>686</v>
      </c>
      <c r="J21" s="2">
        <f t="shared" si="13"/>
        <v>0</v>
      </c>
      <c r="K21" s="2">
        <v>107</v>
      </c>
      <c r="L21" s="2"/>
      <c r="M21" s="2"/>
      <c r="N21" s="2"/>
      <c r="O21" s="2"/>
      <c r="P21" s="2"/>
      <c r="Q21" s="2"/>
      <c r="R21" s="2"/>
    </row>
    <row r="22" spans="2:18" x14ac:dyDescent="0.25">
      <c r="B22" t="s">
        <v>27</v>
      </c>
      <c r="C22" s="2">
        <v>99</v>
      </c>
      <c r="D22" s="2">
        <v>95</v>
      </c>
      <c r="E22" s="2">
        <v>97</v>
      </c>
      <c r="F22" s="2"/>
      <c r="G22" s="2">
        <v>99</v>
      </c>
      <c r="H22" s="2">
        <v>101</v>
      </c>
      <c r="I22" s="2">
        <v>111</v>
      </c>
      <c r="J22" s="2"/>
      <c r="K22" s="2">
        <v>575</v>
      </c>
      <c r="L22" s="2"/>
      <c r="M22" s="2"/>
      <c r="N22" s="2"/>
      <c r="O22" s="2"/>
      <c r="P22" s="2"/>
      <c r="Q22" s="2"/>
      <c r="R22" s="2"/>
    </row>
    <row r="23" spans="2:18" x14ac:dyDescent="0.25">
      <c r="B23" t="s">
        <v>28</v>
      </c>
      <c r="C23" s="2">
        <v>553</v>
      </c>
      <c r="D23" s="2">
        <v>567</v>
      </c>
      <c r="E23" s="2">
        <v>584</v>
      </c>
      <c r="F23" s="2"/>
      <c r="G23" s="2">
        <v>622</v>
      </c>
      <c r="H23" s="2">
        <v>590</v>
      </c>
      <c r="I23" s="2">
        <v>536</v>
      </c>
      <c r="J23" s="2"/>
      <c r="K23" s="2">
        <v>7</v>
      </c>
      <c r="L23" s="2"/>
      <c r="M23" s="2"/>
      <c r="N23" s="2"/>
      <c r="O23" s="2"/>
      <c r="P23" s="2"/>
      <c r="Q23" s="2"/>
      <c r="R23" s="2"/>
    </row>
    <row r="24" spans="2:18" x14ac:dyDescent="0.25">
      <c r="B24" t="s">
        <v>30</v>
      </c>
      <c r="C24" s="2">
        <v>129</v>
      </c>
      <c r="D24" s="2">
        <v>-36</v>
      </c>
      <c r="E24" s="2">
        <v>-25</v>
      </c>
      <c r="F24" s="2"/>
      <c r="G24" s="2">
        <v>-17</v>
      </c>
      <c r="H24" s="2">
        <v>107</v>
      </c>
      <c r="I24" s="2">
        <v>39</v>
      </c>
      <c r="J24" s="2"/>
      <c r="K24" s="2">
        <v>0</v>
      </c>
      <c r="L24" s="2"/>
      <c r="M24" s="2"/>
      <c r="N24" s="2"/>
      <c r="O24" s="2"/>
      <c r="P24" s="2"/>
      <c r="Q24" s="2"/>
      <c r="R24" s="2"/>
    </row>
    <row r="25" spans="2:18" x14ac:dyDescent="0.25">
      <c r="B25" t="s">
        <v>29</v>
      </c>
      <c r="C25" s="2">
        <f t="shared" ref="C25:D25" si="14">+C20-SUM(C22:C24)</f>
        <v>2533</v>
      </c>
      <c r="D25" s="2">
        <f t="shared" si="14"/>
        <v>3105</v>
      </c>
      <c r="E25" s="2">
        <f>+E20-SUM(E22:E24)</f>
        <v>3208</v>
      </c>
      <c r="F25" s="2">
        <f t="shared" ref="F25:K25" si="15">+F20-SUM(F22:F24)</f>
        <v>0</v>
      </c>
      <c r="G25" s="2">
        <f t="shared" si="15"/>
        <v>2735</v>
      </c>
      <c r="H25" s="2">
        <f t="shared" si="15"/>
        <v>2920</v>
      </c>
      <c r="I25" s="2">
        <f t="shared" si="15"/>
        <v>3190</v>
      </c>
      <c r="J25" s="2">
        <f t="shared" si="15"/>
        <v>0</v>
      </c>
      <c r="K25" s="2">
        <f>+K20-SUM(K21:K24)</f>
        <v>2648</v>
      </c>
      <c r="L25" s="2"/>
      <c r="M25" s="2"/>
      <c r="N25" s="2"/>
      <c r="O25" s="2"/>
      <c r="P25" s="2"/>
      <c r="Q25" s="2"/>
      <c r="R25" s="2"/>
    </row>
    <row r="26" spans="2:18" x14ac:dyDescent="0.25">
      <c r="B26" t="s">
        <v>31</v>
      </c>
      <c r="C26" s="2">
        <v>330</v>
      </c>
      <c r="D26" s="2">
        <v>330</v>
      </c>
      <c r="E26" s="2">
        <v>341</v>
      </c>
      <c r="F26" s="2"/>
      <c r="G26" s="2">
        <v>372</v>
      </c>
      <c r="H26" s="2">
        <v>373</v>
      </c>
      <c r="I26" s="2">
        <v>381</v>
      </c>
      <c r="J26" s="2"/>
      <c r="K26" s="2">
        <v>376</v>
      </c>
      <c r="L26" s="2"/>
      <c r="M26" s="2"/>
      <c r="N26" s="2"/>
      <c r="O26" s="2"/>
      <c r="P26" s="2"/>
      <c r="Q26" s="2"/>
      <c r="R26" s="2"/>
    </row>
    <row r="27" spans="2:18" x14ac:dyDescent="0.25">
      <c r="B27" t="s">
        <v>32</v>
      </c>
      <c r="C27" s="2">
        <v>-64</v>
      </c>
      <c r="D27" s="2">
        <v>-43</v>
      </c>
      <c r="E27" s="2">
        <v>-56</v>
      </c>
      <c r="F27" s="2"/>
      <c r="G27" s="2">
        <v>-45</v>
      </c>
      <c r="H27" s="2">
        <v>-9</v>
      </c>
      <c r="I27" s="2">
        <v>-36</v>
      </c>
      <c r="J27" s="2"/>
      <c r="K27" s="2">
        <v>-57</v>
      </c>
      <c r="L27" s="2"/>
      <c r="M27" s="2"/>
      <c r="N27" s="2"/>
      <c r="O27" s="2"/>
      <c r="P27" s="2"/>
      <c r="Q27" s="2"/>
      <c r="R27" s="2"/>
    </row>
    <row r="28" spans="2:18" x14ac:dyDescent="0.25">
      <c r="B28" t="s">
        <v>33</v>
      </c>
      <c r="C28" s="2">
        <f t="shared" ref="C28:H28" si="16">+C25-C26-C27</f>
        <v>2267</v>
      </c>
      <c r="D28" s="2">
        <f t="shared" si="16"/>
        <v>2818</v>
      </c>
      <c r="E28" s="2">
        <f t="shared" si="16"/>
        <v>2923</v>
      </c>
      <c r="F28" s="2">
        <f t="shared" si="16"/>
        <v>0</v>
      </c>
      <c r="G28" s="2">
        <f t="shared" si="16"/>
        <v>2408</v>
      </c>
      <c r="H28" s="2">
        <f t="shared" si="16"/>
        <v>2556</v>
      </c>
      <c r="I28" s="2">
        <f>+I25-I26-I27</f>
        <v>2845</v>
      </c>
      <c r="J28" s="2">
        <f t="shared" ref="J28:K28" si="17">+J25-J26-J27</f>
        <v>0</v>
      </c>
      <c r="K28" s="2">
        <f t="shared" si="17"/>
        <v>2329</v>
      </c>
      <c r="L28" s="2"/>
      <c r="M28" s="2"/>
      <c r="N28" s="2"/>
      <c r="O28" s="2"/>
      <c r="P28" s="2"/>
      <c r="Q28" s="2"/>
      <c r="R28" s="2"/>
    </row>
    <row r="29" spans="2:18" x14ac:dyDescent="0.25">
      <c r="B29" t="s">
        <v>34</v>
      </c>
      <c r="C29" s="2">
        <v>465</v>
      </c>
      <c r="D29" s="2">
        <v>506</v>
      </c>
      <c r="E29" s="2">
        <v>606</v>
      </c>
      <c r="F29" s="2"/>
      <c r="G29" s="2">
        <v>479</v>
      </c>
      <c r="H29" s="2">
        <v>533</v>
      </c>
      <c r="I29" s="2">
        <v>588</v>
      </c>
      <c r="J29" s="2"/>
      <c r="K29" s="2">
        <v>461</v>
      </c>
      <c r="L29" s="2"/>
      <c r="M29" s="2"/>
      <c r="N29" s="2"/>
      <c r="O29" s="2"/>
      <c r="P29" s="2"/>
      <c r="Q29" s="2"/>
      <c r="R29" s="2"/>
    </row>
    <row r="30" spans="2:18" x14ac:dyDescent="0.25">
      <c r="B30" t="s">
        <v>35</v>
      </c>
      <c r="C30" s="2">
        <f t="shared" ref="C30:H30" si="18">+C28-C29</f>
        <v>1802</v>
      </c>
      <c r="D30" s="2">
        <f t="shared" si="18"/>
        <v>2312</v>
      </c>
      <c r="E30" s="2">
        <f t="shared" si="18"/>
        <v>2317</v>
      </c>
      <c r="F30" s="2">
        <f t="shared" si="18"/>
        <v>0</v>
      </c>
      <c r="G30" s="2">
        <f t="shared" si="18"/>
        <v>1929</v>
      </c>
      <c r="H30" s="2">
        <f t="shared" si="18"/>
        <v>2023</v>
      </c>
      <c r="I30" s="2">
        <f>+I28-I29</f>
        <v>2257</v>
      </c>
      <c r="J30" s="2">
        <f t="shared" ref="J30:K30" si="19">+J28-J29</f>
        <v>0</v>
      </c>
      <c r="K30" s="2">
        <f t="shared" si="19"/>
        <v>1868</v>
      </c>
      <c r="L30" s="2"/>
      <c r="M30" s="2"/>
      <c r="N30" s="2"/>
      <c r="O30" s="2"/>
      <c r="P30" s="2"/>
      <c r="Q30" s="2"/>
      <c r="R30" s="2"/>
    </row>
    <row r="31" spans="2:18" x14ac:dyDescent="0.25">
      <c r="C31" s="2"/>
      <c r="D31" s="2"/>
      <c r="E31" s="2"/>
      <c r="F31" s="2"/>
      <c r="G31" s="2"/>
      <c r="H31" s="2"/>
      <c r="J31" s="2"/>
      <c r="K31" s="2"/>
      <c r="L31" s="2"/>
      <c r="M31" s="2"/>
      <c r="N31" s="2"/>
      <c r="O31" s="2"/>
      <c r="P31" s="2"/>
      <c r="Q31" s="2"/>
      <c r="R31" s="2"/>
    </row>
    <row r="32" spans="2:18" x14ac:dyDescent="0.25">
      <c r="B32" t="s">
        <v>36</v>
      </c>
      <c r="C32" s="6">
        <f t="shared" ref="C32:H32" si="20">+C30/C33</f>
        <v>2.4654535504172936</v>
      </c>
      <c r="D32" s="6">
        <f t="shared" si="20"/>
        <v>3.1688596491228069</v>
      </c>
      <c r="E32" s="6">
        <f t="shared" si="20"/>
        <v>3.1861936193619358</v>
      </c>
      <c r="F32" s="6" t="e">
        <f t="shared" si="20"/>
        <v>#DIV/0!</v>
      </c>
      <c r="G32" s="6">
        <f t="shared" si="20"/>
        <v>2.6724854530340818</v>
      </c>
      <c r="H32" s="6">
        <f t="shared" si="20"/>
        <v>2.814412910406233</v>
      </c>
      <c r="I32" s="6">
        <f>+I30/I33</f>
        <v>3.1491558532161292</v>
      </c>
      <c r="J32" s="6" t="e">
        <f t="shared" ref="J32:K32" si="21">+J30/J33</f>
        <v>#DIV/0!</v>
      </c>
      <c r="K32" s="6">
        <f t="shared" si="21"/>
        <v>2.6129528605399357</v>
      </c>
      <c r="L32" s="2"/>
      <c r="M32" s="2"/>
      <c r="N32" s="2"/>
      <c r="O32" s="2"/>
      <c r="P32" s="2"/>
      <c r="Q32" s="2"/>
      <c r="R32" s="2"/>
    </row>
    <row r="33" spans="2:18" x14ac:dyDescent="0.25">
      <c r="B33" t="s">
        <v>5</v>
      </c>
      <c r="C33" s="2">
        <v>730.9</v>
      </c>
      <c r="D33" s="2">
        <v>729.6</v>
      </c>
      <c r="E33" s="2">
        <v>727.2</v>
      </c>
      <c r="F33" s="2"/>
      <c r="G33" s="2">
        <v>721.8</v>
      </c>
      <c r="H33" s="2">
        <v>718.8</v>
      </c>
      <c r="I33" s="2">
        <v>716.7</v>
      </c>
      <c r="J33" s="2"/>
      <c r="K33" s="2">
        <v>714.9</v>
      </c>
      <c r="L33" s="2"/>
      <c r="M33" s="2"/>
      <c r="N33" s="2"/>
      <c r="O33" s="2"/>
      <c r="P33" s="2"/>
      <c r="Q33" s="2"/>
      <c r="R33" s="2"/>
    </row>
    <row r="34" spans="2:18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2:18" x14ac:dyDescent="0.25">
      <c r="B35" t="s">
        <v>49</v>
      </c>
      <c r="C35" s="8"/>
      <c r="D35" s="8"/>
      <c r="E35" s="8"/>
      <c r="F35" s="8"/>
      <c r="G35" s="8">
        <f t="shared" ref="G35:H36" si="22">+G3/C3-1</f>
        <v>3.7691646927141553E-2</v>
      </c>
      <c r="H35" s="8">
        <f t="shared" si="22"/>
        <v>4.0440606091947995E-2</v>
      </c>
      <c r="I35" s="8">
        <f>+I3/E3-1</f>
        <v>4.3555077584882529E-2</v>
      </c>
      <c r="J35" s="8" t="e">
        <f>+J3/F3-1</f>
        <v>#DIV/0!</v>
      </c>
      <c r="K35" s="2"/>
      <c r="L35" s="2"/>
      <c r="M35" s="2"/>
      <c r="N35" s="2"/>
      <c r="O35" s="2"/>
      <c r="P35" s="2"/>
      <c r="Q35" s="2"/>
      <c r="R35" s="2"/>
    </row>
    <row r="36" spans="2:18" x14ac:dyDescent="0.25">
      <c r="B36" t="s">
        <v>50</v>
      </c>
      <c r="C36" s="8"/>
      <c r="D36" s="8"/>
      <c r="E36" s="8"/>
      <c r="F36" s="8"/>
      <c r="G36" s="8">
        <f t="shared" si="22"/>
        <v>1.6525023607176559E-2</v>
      </c>
      <c r="H36" s="8">
        <f t="shared" si="22"/>
        <v>1.9275975552421221E-2</v>
      </c>
      <c r="I36" s="8">
        <f t="shared" ref="I36:J36" si="23">+I4/E4-1</f>
        <v>-3.7313432835820892E-2</v>
      </c>
      <c r="J36" s="8" t="e">
        <f t="shared" si="23"/>
        <v>#DIV/0!</v>
      </c>
      <c r="K36" s="2"/>
      <c r="L36" s="2"/>
      <c r="M36" s="2"/>
      <c r="N36" s="2"/>
      <c r="O36" s="2"/>
      <c r="P36" s="2"/>
      <c r="Q36" s="2"/>
      <c r="R36" s="2"/>
    </row>
    <row r="37" spans="2:18" x14ac:dyDescent="0.25">
      <c r="B37" t="s">
        <v>51</v>
      </c>
      <c r="C37" s="2"/>
      <c r="D37" s="2"/>
      <c r="E37" s="2"/>
      <c r="F37" s="8"/>
      <c r="G37" s="8">
        <f t="shared" ref="G37:H43" si="24">+G10/C10-1</f>
        <v>2.8938906752411508E-2</v>
      </c>
      <c r="H37" s="8">
        <f t="shared" si="24"/>
        <v>-1.1106997408367736E-3</v>
      </c>
      <c r="I37" s="8">
        <f>+I10/E10-1</f>
        <v>1.2943786982248628E-2</v>
      </c>
      <c r="J37" s="8" t="e">
        <f t="shared" ref="J37:J43" si="25">+J10/F10-1</f>
        <v>#DIV/0!</v>
      </c>
      <c r="K37" s="2"/>
      <c r="L37" s="2"/>
      <c r="M37" s="2"/>
      <c r="N37" s="2"/>
      <c r="O37" s="2"/>
      <c r="P37" s="2"/>
      <c r="Q37" s="2"/>
      <c r="R37" s="2"/>
    </row>
    <row r="38" spans="2:18" x14ac:dyDescent="0.25">
      <c r="B38" t="s">
        <v>52</v>
      </c>
      <c r="C38" s="2"/>
      <c r="D38" s="2"/>
      <c r="E38" s="2"/>
      <c r="F38" s="8"/>
      <c r="G38" s="8">
        <f t="shared" si="24"/>
        <v>6.8694096601073396E-2</v>
      </c>
      <c r="H38" s="8">
        <f t="shared" si="24"/>
        <v>-2.8517110266159662E-3</v>
      </c>
      <c r="I38" s="8">
        <f t="shared" ref="I38:I43" si="26">+I11/E11-1</f>
        <v>2.7272727272726893E-3</v>
      </c>
      <c r="J38" s="8" t="e">
        <f t="shared" si="25"/>
        <v>#DIV/0!</v>
      </c>
      <c r="K38" s="2"/>
      <c r="L38" s="2"/>
      <c r="M38" s="2"/>
      <c r="N38" s="2"/>
      <c r="O38" s="2"/>
      <c r="P38" s="2"/>
      <c r="Q38" s="2"/>
      <c r="R38" s="2"/>
    </row>
    <row r="39" spans="2:18" x14ac:dyDescent="0.25">
      <c r="B39" t="s">
        <v>53</v>
      </c>
      <c r="C39" s="2"/>
      <c r="D39" s="2"/>
      <c r="E39" s="2"/>
      <c r="F39" s="8"/>
      <c r="G39" s="8">
        <f t="shared" si="24"/>
        <v>9.7560975609756184E-3</v>
      </c>
      <c r="H39" s="8">
        <f t="shared" si="24"/>
        <v>6.2402496099844829E-3</v>
      </c>
      <c r="I39" s="8">
        <f t="shared" si="26"/>
        <v>0.19912790697674421</v>
      </c>
      <c r="J39" s="8" t="e">
        <f t="shared" si="25"/>
        <v>#DIV/0!</v>
      </c>
      <c r="K39" s="2"/>
      <c r="L39" s="2"/>
      <c r="M39" s="2"/>
      <c r="N39" s="2"/>
      <c r="O39" s="2"/>
      <c r="P39" s="2"/>
      <c r="Q39" s="2"/>
      <c r="R39" s="2"/>
    </row>
    <row r="40" spans="2:18" x14ac:dyDescent="0.25">
      <c r="B40" t="s">
        <v>54</v>
      </c>
      <c r="C40" s="2"/>
      <c r="D40" s="2"/>
      <c r="E40" s="2"/>
      <c r="F40" s="8"/>
      <c r="G40" s="8">
        <f t="shared" si="24"/>
        <v>5.8902877697841749E-2</v>
      </c>
      <c r="H40" s="8">
        <f t="shared" si="24"/>
        <v>-1.0454362685967E-2</v>
      </c>
      <c r="I40" s="8">
        <f t="shared" si="26"/>
        <v>3.9123630672926346E-2</v>
      </c>
      <c r="J40" s="8" t="e">
        <f t="shared" si="25"/>
        <v>#DIV/0!</v>
      </c>
      <c r="K40" s="2"/>
      <c r="L40" s="2"/>
      <c r="M40" s="2"/>
      <c r="N40" s="2"/>
      <c r="O40" s="2"/>
      <c r="P40" s="2"/>
      <c r="Q40" s="2"/>
      <c r="R40" s="2"/>
    </row>
    <row r="41" spans="2:18" x14ac:dyDescent="0.25">
      <c r="B41" t="s">
        <v>56</v>
      </c>
      <c r="C41" s="2"/>
      <c r="D41" s="2"/>
      <c r="E41" s="2"/>
      <c r="F41" s="8"/>
      <c r="G41" s="8">
        <f t="shared" si="24"/>
        <v>3.7625418060200699E-2</v>
      </c>
      <c r="H41" s="8">
        <f t="shared" si="24"/>
        <v>1.7798118484617653E-3</v>
      </c>
      <c r="I41" s="8">
        <f t="shared" si="26"/>
        <v>1.1613540894489738E-2</v>
      </c>
      <c r="J41" s="8" t="e">
        <f t="shared" si="25"/>
        <v>#DIV/0!</v>
      </c>
      <c r="K41" s="2"/>
      <c r="L41" s="2"/>
      <c r="M41" s="2"/>
      <c r="N41" s="2"/>
      <c r="O41" s="2"/>
      <c r="P41" s="2"/>
      <c r="Q41" s="2"/>
      <c r="R41" s="2"/>
    </row>
    <row r="42" spans="2:18" x14ac:dyDescent="0.25">
      <c r="B42" t="s">
        <v>55</v>
      </c>
      <c r="C42" s="2"/>
      <c r="D42" s="2"/>
      <c r="E42" s="2"/>
      <c r="F42" s="8"/>
      <c r="G42" s="8">
        <f t="shared" si="24"/>
        <v>5.8139534883721034E-2</v>
      </c>
      <c r="H42" s="8">
        <f t="shared" si="24"/>
        <v>0.1558441558441559</v>
      </c>
      <c r="I42" s="8">
        <f t="shared" si="26"/>
        <v>0.39325842696629221</v>
      </c>
      <c r="J42" s="8" t="e">
        <f t="shared" si="25"/>
        <v>#DIV/0!</v>
      </c>
      <c r="K42" s="2"/>
      <c r="L42" s="2"/>
      <c r="M42" s="2"/>
      <c r="N42" s="2"/>
      <c r="O42" s="2"/>
      <c r="P42" s="2"/>
      <c r="Q42" s="2"/>
      <c r="R42" s="2"/>
    </row>
    <row r="43" spans="2:18" x14ac:dyDescent="0.25">
      <c r="B43" t="s">
        <v>57</v>
      </c>
      <c r="C43" s="2"/>
      <c r="D43" s="2"/>
      <c r="E43" s="2"/>
      <c r="F43" s="8"/>
      <c r="G43" s="8">
        <f t="shared" si="24"/>
        <v>4.594777890810442E-2</v>
      </c>
      <c r="H43" s="8">
        <f t="shared" si="24"/>
        <v>-1.0774203478528532E-3</v>
      </c>
      <c r="I43" s="8">
        <f t="shared" si="26"/>
        <v>2.7196652719665204E-2</v>
      </c>
      <c r="J43" s="8" t="e">
        <f t="shared" si="25"/>
        <v>#DIV/0!</v>
      </c>
      <c r="K43" s="2"/>
      <c r="L43" s="2"/>
      <c r="M43" s="2"/>
      <c r="N43" s="2"/>
      <c r="O43" s="2"/>
      <c r="P43" s="2"/>
      <c r="Q43" s="2"/>
      <c r="R43" s="2"/>
    </row>
    <row r="44" spans="2:18" x14ac:dyDescent="0.25">
      <c r="B44" t="s">
        <v>58</v>
      </c>
      <c r="C44" s="8">
        <f t="shared" ref="C44:H44" si="27">+C20/C16</f>
        <v>0.56188538487622919</v>
      </c>
      <c r="D44" s="8">
        <f t="shared" si="27"/>
        <v>0.57426504540557177</v>
      </c>
      <c r="E44" s="8">
        <f t="shared" si="27"/>
        <v>0.57740585774058573</v>
      </c>
      <c r="F44" s="8" t="e">
        <f t="shared" si="27"/>
        <v>#DIV/0!</v>
      </c>
      <c r="G44" s="8">
        <f t="shared" si="27"/>
        <v>0.55746474307018967</v>
      </c>
      <c r="H44" s="8">
        <f t="shared" si="27"/>
        <v>0.57288135593220335</v>
      </c>
      <c r="I44" s="8">
        <f>+I20/I16</f>
        <v>0.56386383473959845</v>
      </c>
      <c r="J44" s="8" t="e">
        <f t="shared" ref="J44" si="28">+J20/J16</f>
        <v>#DIV/0!</v>
      </c>
      <c r="K44" s="2"/>
      <c r="L44" s="2"/>
      <c r="M44" s="2"/>
      <c r="N44" s="2"/>
      <c r="O44" s="2"/>
      <c r="P44" s="2"/>
      <c r="Q44" s="2"/>
      <c r="R44" s="2"/>
    </row>
    <row r="45" spans="2:18" x14ac:dyDescent="0.25">
      <c r="B45" t="s">
        <v>59</v>
      </c>
      <c r="C45" s="8">
        <f t="shared" ref="C45:H45" si="29">+C25/C16</f>
        <v>0.42946761614106477</v>
      </c>
      <c r="D45" s="8">
        <f t="shared" si="29"/>
        <v>0.47791288286901645</v>
      </c>
      <c r="E45" s="8">
        <f t="shared" si="29"/>
        <v>0.47937836222355051</v>
      </c>
      <c r="F45" s="8" t="e">
        <f t="shared" si="29"/>
        <v>#DIV/0!</v>
      </c>
      <c r="G45" s="8">
        <f t="shared" si="29"/>
        <v>0.44334576106338142</v>
      </c>
      <c r="H45" s="8">
        <f t="shared" si="29"/>
        <v>0.44992295839753466</v>
      </c>
      <c r="I45" s="8">
        <f>+I25/I16</f>
        <v>0.46406750072737851</v>
      </c>
      <c r="J45" s="8" t="e">
        <f t="shared" ref="J45" si="30">+J25/J16</f>
        <v>#DIV/0!</v>
      </c>
      <c r="K45" s="2"/>
      <c r="L45" s="2"/>
      <c r="M45" s="2"/>
      <c r="N45" s="2"/>
      <c r="O45" s="2"/>
      <c r="P45" s="2"/>
      <c r="Q45" s="2"/>
      <c r="R45" s="2"/>
    </row>
    <row r="46" spans="2:18" x14ac:dyDescent="0.25">
      <c r="B46" t="s">
        <v>60</v>
      </c>
      <c r="C46" s="8">
        <f t="shared" ref="C46:H46" si="31">+C29/C28</f>
        <v>0.2051168945743273</v>
      </c>
      <c r="D46" s="8">
        <f t="shared" si="31"/>
        <v>0.17955997161107168</v>
      </c>
      <c r="E46" s="8">
        <f t="shared" si="31"/>
        <v>0.20732124529592885</v>
      </c>
      <c r="F46" s="8" t="e">
        <f t="shared" si="31"/>
        <v>#DIV/0!</v>
      </c>
      <c r="G46" s="8">
        <f t="shared" si="31"/>
        <v>0.19892026578073091</v>
      </c>
      <c r="H46" s="8">
        <f t="shared" si="31"/>
        <v>0.20852895148669798</v>
      </c>
      <c r="I46" s="8">
        <f>+I29/I28</f>
        <v>0.20667838312829526</v>
      </c>
      <c r="J46" s="8" t="e">
        <f t="shared" ref="J46" si="32">+J29/J28</f>
        <v>#DIV/0!</v>
      </c>
      <c r="K46" s="2"/>
      <c r="L46" s="2"/>
      <c r="M46" s="2"/>
      <c r="N46" s="2"/>
      <c r="O46" s="2"/>
      <c r="P46" s="2"/>
      <c r="Q46" s="2"/>
      <c r="R46" s="2"/>
    </row>
    <row r="47" spans="2:18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3:18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3:18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3:18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3:18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3:18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3:18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3:18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3:18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3:18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3:18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3:18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3:18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3:18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3:18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3:18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3:18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3:18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3:18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3:18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3:18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3:18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3:18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3:18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3:18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3:18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3:18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3:18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3:18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3:18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3:18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3:18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3:18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3:18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3:18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3:18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3:18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3:18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3:18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3:18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3:18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3:18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3:18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3:18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3:18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3:18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3:18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3:18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3:18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3:18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3:18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3:18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3:18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3:18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3:18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3:18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3:18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3:18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3:18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3:18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3:18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3:18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3:18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3:18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3:18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3:18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3:18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3:18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3:18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3:18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3:18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3:18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3:18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3:18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3:18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3:18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3:18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3:18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3:18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3:18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3:18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3:18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3:18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3:18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3:18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3:18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3:18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3:18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3:18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3:18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3:18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3:18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3:18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3:18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3:18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3:18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3:18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3:18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3:18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3:18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3:18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3:18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3:18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3:18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3:18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3:18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3:18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3:18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3:18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3:18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3:18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3:18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3:18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3:18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3:18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3:18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3:18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3:18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3:18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3:18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3:18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3:18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3:18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3:18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3:18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3:18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3:18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3:18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3:18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3:18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3:18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3:18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3:18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3:18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3:18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3:18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3:18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3:18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3:18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3:18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3:18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3:18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3:18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3:18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3:18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3:18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3:18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3:18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3:18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3:18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3:18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3:18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3:18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3:18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3:18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3:18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3:18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3:18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3:18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3:18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3:18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3:18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3:18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3:18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3:18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3:18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3:18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3:18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3:18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3:18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3:18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3:18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3:18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3:18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3:18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3:18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3:18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3:18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3:18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3:18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3:18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3:18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3:18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3:18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3:18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3:18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</sheetData>
  <hyperlinks>
    <hyperlink ref="A1" location="Main!A1" display="Main" xr:uid="{52AB2C3F-222D-453A-815F-6C636D492599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2024-11-09T13:47:34Z</dcterms:created>
  <dcterms:modified xsi:type="dcterms:W3CDTF">2025-07-10T12:31:51Z</dcterms:modified>
</cp:coreProperties>
</file>