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0A8F6BE-4802-45B4-9E07-550DE777D91A}" xr6:coauthVersionLast="47" xr6:coauthVersionMax="47" xr10:uidLastSave="{00000000-0000-0000-0000-000000000000}"/>
  <bookViews>
    <workbookView xWindow="19095" yWindow="0" windowWidth="19410" windowHeight="20925" xr2:uid="{96558C01-400B-4A10-8C54-2EE5E9980BD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G25" i="2"/>
  <c r="K25" i="2"/>
  <c r="L25" i="2"/>
  <c r="H11" i="2"/>
  <c r="I6" i="1"/>
  <c r="I3" i="1"/>
  <c r="I4" i="1" s="1"/>
  <c r="N23" i="2"/>
  <c r="M23" i="2"/>
  <c r="N21" i="2"/>
  <c r="M21" i="2"/>
  <c r="N19" i="2"/>
  <c r="M19" i="2"/>
  <c r="N16" i="2"/>
  <c r="M16" i="2"/>
  <c r="J16" i="2"/>
  <c r="N11" i="2"/>
  <c r="M11" i="2"/>
  <c r="L11" i="2"/>
  <c r="L16" i="2" s="1"/>
  <c r="L19" i="2" s="1"/>
  <c r="L21" i="2" s="1"/>
  <c r="L23" i="2" s="1"/>
  <c r="K11" i="2"/>
  <c r="K16" i="2" s="1"/>
  <c r="K19" i="2" s="1"/>
  <c r="K21" i="2" s="1"/>
  <c r="K23" i="2" s="1"/>
  <c r="J11" i="2"/>
  <c r="H16" i="2"/>
  <c r="H19" i="2" s="1"/>
  <c r="H21" i="2" s="1"/>
  <c r="H23" i="2" s="1"/>
  <c r="G11" i="2"/>
  <c r="G16" i="2" s="1"/>
  <c r="G19" i="2" s="1"/>
  <c r="G21" i="2" s="1"/>
  <c r="G23" i="2" s="1"/>
  <c r="F11" i="2"/>
  <c r="F16" i="2" s="1"/>
  <c r="F19" i="2" s="1"/>
  <c r="F21" i="2" s="1"/>
  <c r="F23" i="2" s="1"/>
  <c r="E11" i="2"/>
  <c r="E16" i="2" s="1"/>
  <c r="E19" i="2" s="1"/>
  <c r="E21" i="2" s="1"/>
  <c r="E23" i="2" s="1"/>
  <c r="D11" i="2"/>
  <c r="D16" i="2" s="1"/>
  <c r="D19" i="2" s="1"/>
  <c r="D21" i="2" s="1"/>
  <c r="D23" i="2" s="1"/>
  <c r="C11" i="2"/>
  <c r="C16" i="2" s="1"/>
  <c r="C19" i="2" s="1"/>
  <c r="C21" i="2" s="1"/>
  <c r="C23" i="2" s="1"/>
  <c r="I11" i="2"/>
  <c r="I16" i="2" s="1"/>
  <c r="I19" i="2" s="1"/>
  <c r="I21" i="2" s="1"/>
  <c r="I23" i="2" s="1"/>
  <c r="J19" i="2" l="1"/>
  <c r="J21" i="2" s="1"/>
  <c r="J23" i="2" s="1"/>
  <c r="I7" i="1"/>
  <c r="I26" i="2" l="1"/>
  <c r="J26" i="2"/>
  <c r="E26" i="2"/>
</calcChain>
</file>

<file path=xl/sharedStrings.xml><?xml version="1.0" encoding="utf-8"?>
<sst xmlns="http://schemas.openxmlformats.org/spreadsheetml/2006/main" count="52" uniqueCount="48">
  <si>
    <t>Comcast</t>
  </si>
  <si>
    <t>numbers in mio USD</t>
  </si>
  <si>
    <t>CMCSA</t>
  </si>
  <si>
    <t>IR</t>
  </si>
  <si>
    <t>Price</t>
  </si>
  <si>
    <t>Shares</t>
  </si>
  <si>
    <t>MC</t>
  </si>
  <si>
    <t>Cash</t>
  </si>
  <si>
    <t>Debt</t>
  </si>
  <si>
    <t>EV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</si>
  <si>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</si>
  <si>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</si>
  <si>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</si>
  <si>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</si>
  <si>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</si>
  <si>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</si>
  <si>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</si>
  <si>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</si>
  <si>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</si>
  <si>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Revenue</t>
  </si>
  <si>
    <t>Residential Connectivity &amp; Platforms</t>
  </si>
  <si>
    <t>Business Services Connectivity</t>
  </si>
  <si>
    <t>Media</t>
  </si>
  <si>
    <t xml:space="preserve">Studios </t>
  </si>
  <si>
    <t>Theme Parks</t>
  </si>
  <si>
    <t>Other</t>
  </si>
  <si>
    <t>Cost of Sales</t>
  </si>
  <si>
    <t>Gross Profit</t>
  </si>
  <si>
    <t>Marketing</t>
  </si>
  <si>
    <t>Other &amp; Administrative</t>
  </si>
  <si>
    <t xml:space="preserve">Depreciation </t>
  </si>
  <si>
    <t xml:space="preserve">Amortization </t>
  </si>
  <si>
    <t>Operating Profit</t>
  </si>
  <si>
    <t>Interest Expense</t>
  </si>
  <si>
    <t>Other Income</t>
  </si>
  <si>
    <t>Pretax Income</t>
  </si>
  <si>
    <t>Tax Expense</t>
  </si>
  <si>
    <t>Net Income</t>
  </si>
  <si>
    <t>Minority Interest</t>
  </si>
  <si>
    <t>Net Income to Company</t>
  </si>
  <si>
    <t>EPS</t>
  </si>
  <si>
    <t>Notes</t>
  </si>
  <si>
    <t xml:space="preserve">Brands: </t>
  </si>
  <si>
    <t>Xfinity, Comcast Business, Sky, NBC, Telemundo, Universal, Peacock, Dream Work</t>
  </si>
  <si>
    <t>Q125</t>
  </si>
  <si>
    <t>Q225</t>
  </si>
  <si>
    <t>Q325</t>
  </si>
  <si>
    <t>Q425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</si>
</sst>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/>
    <xf numFmtId="0" fontId="2" fillId="0" borderId="0" xfId="0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0" fontId="5" fillId="0" borderId="0" xfId="0" applyFont="1"/>
    <xf numFmtId="0" fontId="6" fillId="0" borderId="0" xfId="1" applyFont="1"/>
    <xf numFmtId="3" fontId="4" fillId="0" borderId="0" xfId="0" applyNumberFormat="1" applyFont="1"/>
    <xf numFmtId="4" fontId="2" fillId="0" borderId="0" xfId="0" applyNumberFormat="1" applyFont="1"/>
    <xf numFmtId="0" fontId="1" fillId="0" borderId="0" xfId="0" applyFont="1" applyAlignment="1">
      <alignment horizontal="right"/>
    </xf>
    <xf numFmtId="3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684AD-F8B4-47A7-A479-1A35C76A71E7}">
  <dimension ref="A1:J16"/>
  <sheetViews>
    <sheetView tabSelected="1" topLeftCell="B1" zoomScale="200" zoomScaleNormal="200" workbookViewId="0">
      <selection activeCell="I7" sqref="I7"/>
    </sheetView>
  </sheetViews>
  <sheetFormatPr defaultRowHeight="12.75" x14ac:dyDescent="0.2"/>
  <cols>
    <col min="1" max="1" width="4.28515625" style="2" customWidth="1"/>
    <col min="2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4</v>
      </c>
      <c r="I2" s="2">
        <v>33.840000000000003</v>
      </c>
    </row>
    <row r="3" spans="1:10" x14ac:dyDescent="0.2">
      <c r="H3" s="2" t="s">
        <v>5</v>
      </c>
      <c r="I3" s="3">
        <f>3682.762127+9.444375</f>
        <v>3692.206502</v>
      </c>
      <c r="J3" s="9" t="s">
        <v>45</v>
      </c>
    </row>
    <row r="4" spans="1:10" x14ac:dyDescent="0.2">
      <c r="B4" s="2" t="s">
        <v>2</v>
      </c>
      <c r="H4" s="2" t="s">
        <v>6</v>
      </c>
      <c r="I4" s="3">
        <f>+I2*I3</f>
        <v>124944.26802768001</v>
      </c>
    </row>
    <row r="5" spans="1:10" x14ac:dyDescent="0.2">
      <c r="B5" s="2" t="s">
        <v>3</v>
      </c>
      <c r="H5" s="2" t="s">
        <v>7</v>
      </c>
      <c r="I5" s="3">
        <v>9687</v>
      </c>
      <c r="J5" s="9" t="s">
        <v>45</v>
      </c>
    </row>
    <row r="6" spans="1:10" x14ac:dyDescent="0.2">
      <c r="H6" s="2" t="s">
        <v>8</v>
      </c>
      <c r="I6" s="3">
        <f>95808+5720</f>
        <v>101528</v>
      </c>
      <c r="J6" s="9" t="s">
        <v>45</v>
      </c>
    </row>
    <row r="7" spans="1:10" x14ac:dyDescent="0.2">
      <c r="H7" s="2" t="s">
        <v>9</v>
      </c>
      <c r="I7" s="3">
        <f>+I4-I5+I6</f>
        <v>216785.26802767999</v>
      </c>
    </row>
    <row r="15" spans="1:10" x14ac:dyDescent="0.2">
      <c r="B15" s="5" t="s">
        <v>41</v>
      </c>
    </row>
    <row r="16" spans="1:10" x14ac:dyDescent="0.2">
      <c r="B16" s="2" t="s">
        <v>42</v>
      </c>
      <c r="C16" s="2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5C668-6058-4A9E-9B76-874D42A89C4B}">
  <dimension ref="A1:AT290"/>
  <sheetViews>
    <sheetView zoomScale="200" zoomScaleNormal="2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I25" sqref="I25"/>
    </sheetView>
  </sheetViews>
  <sheetFormatPr defaultRowHeight="12.75" x14ac:dyDescent="0.2"/>
  <cols>
    <col min="1" max="1" width="5.42578125" style="2" bestFit="1" customWidth="1"/>
    <col min="2" max="2" width="33.28515625" style="2" bestFit="1" customWidth="1"/>
    <col min="3" max="16384" width="9.140625" style="2"/>
  </cols>
  <sheetData>
    <row r="1" spans="1:46" x14ac:dyDescent="0.2">
      <c r="A1" s="6" t="s">
        <v>11</v>
      </c>
    </row>
    <row r="2" spans="1:46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  <c r="K2" s="4" t="s">
        <v>44</v>
      </c>
      <c r="L2" s="4" t="s">
        <v>45</v>
      </c>
      <c r="M2" s="4" t="s">
        <v>46</v>
      </c>
      <c r="N2" s="4" t="s">
        <v>47</v>
      </c>
    </row>
    <row r="3" spans="1:46" x14ac:dyDescent="0.2">
      <c r="B3" s="2" t="s">
        <v>20</v>
      </c>
      <c r="C3" s="3"/>
      <c r="D3" s="3"/>
      <c r="E3" s="3">
        <v>17951</v>
      </c>
      <c r="F3" s="3"/>
      <c r="G3" s="3">
        <v>17868</v>
      </c>
      <c r="H3" s="3">
        <v>17824</v>
      </c>
      <c r="I3" s="3">
        <v>17866</v>
      </c>
      <c r="J3" s="3"/>
      <c r="K3" s="3">
        <v>17642</v>
      </c>
      <c r="L3" s="3">
        <v>17814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6" x14ac:dyDescent="0.2">
      <c r="B4" s="2" t="s">
        <v>21</v>
      </c>
      <c r="C4" s="3"/>
      <c r="D4" s="3"/>
      <c r="E4" s="3">
        <v>2320</v>
      </c>
      <c r="F4" s="3"/>
      <c r="G4" s="3">
        <v>2407</v>
      </c>
      <c r="H4" s="3">
        <v>2421</v>
      </c>
      <c r="I4" s="3">
        <v>2425</v>
      </c>
      <c r="J4" s="3"/>
      <c r="K4" s="3">
        <v>2496</v>
      </c>
      <c r="L4" s="3">
        <v>2575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</row>
    <row r="5" spans="1:46" x14ac:dyDescent="0.2">
      <c r="B5" s="2" t="s">
        <v>22</v>
      </c>
      <c r="C5" s="3"/>
      <c r="D5" s="3"/>
      <c r="E5" s="3">
        <v>6029</v>
      </c>
      <c r="F5" s="3"/>
      <c r="G5" s="3">
        <v>6371</v>
      </c>
      <c r="H5" s="3">
        <v>6324</v>
      </c>
      <c r="I5" s="3">
        <v>8231</v>
      </c>
      <c r="J5" s="3"/>
      <c r="K5" s="3">
        <v>6440</v>
      </c>
      <c r="L5" s="3">
        <v>6440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</row>
    <row r="6" spans="1:46" x14ac:dyDescent="0.2">
      <c r="B6" s="2" t="s">
        <v>23</v>
      </c>
      <c r="C6" s="3"/>
      <c r="D6" s="3"/>
      <c r="E6" s="3">
        <v>2518</v>
      </c>
      <c r="F6" s="3"/>
      <c r="G6" s="3">
        <v>2743</v>
      </c>
      <c r="H6" s="3">
        <v>2253</v>
      </c>
      <c r="I6" s="3">
        <v>2826</v>
      </c>
      <c r="J6" s="3"/>
      <c r="K6" s="3">
        <v>2826</v>
      </c>
      <c r="L6" s="3">
        <v>2432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</row>
    <row r="7" spans="1:46" x14ac:dyDescent="0.2">
      <c r="B7" s="2" t="s">
        <v>24</v>
      </c>
      <c r="C7" s="3"/>
      <c r="D7" s="3"/>
      <c r="E7" s="3">
        <v>2418</v>
      </c>
      <c r="F7" s="3"/>
      <c r="G7" s="3">
        <v>1979</v>
      </c>
      <c r="H7" s="3">
        <v>1975</v>
      </c>
      <c r="I7" s="3">
        <v>2289</v>
      </c>
      <c r="J7" s="3"/>
      <c r="K7" s="3">
        <v>1876</v>
      </c>
      <c r="L7" s="3">
        <v>2349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</row>
    <row r="8" spans="1:46" x14ac:dyDescent="0.2">
      <c r="B8" s="2" t="s">
        <v>25</v>
      </c>
      <c r="C8" s="3"/>
      <c r="D8" s="3"/>
      <c r="E8" s="3">
        <v>656</v>
      </c>
      <c r="F8" s="3"/>
      <c r="G8" s="3">
        <v>779</v>
      </c>
      <c r="H8" s="3">
        <v>715</v>
      </c>
      <c r="I8" s="3">
        <v>686</v>
      </c>
      <c r="J8" s="3"/>
      <c r="K8" s="3">
        <v>752</v>
      </c>
      <c r="L8" s="3">
        <v>717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 x14ac:dyDescent="0.2">
      <c r="B9" s="1" t="s">
        <v>19</v>
      </c>
      <c r="C9" s="7"/>
      <c r="D9" s="7"/>
      <c r="E9" s="7">
        <v>30115</v>
      </c>
      <c r="F9" s="7"/>
      <c r="G9" s="7">
        <v>30058</v>
      </c>
      <c r="H9" s="7">
        <v>29688</v>
      </c>
      <c r="I9" s="7">
        <v>32070</v>
      </c>
      <c r="J9" s="7"/>
      <c r="K9" s="7">
        <v>29887</v>
      </c>
      <c r="L9" s="7">
        <v>30313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</row>
    <row r="10" spans="1:46" x14ac:dyDescent="0.2">
      <c r="B10" s="2" t="s">
        <v>26</v>
      </c>
      <c r="C10" s="3"/>
      <c r="D10" s="3"/>
      <c r="E10" s="3">
        <v>8652</v>
      </c>
      <c r="F10" s="3"/>
      <c r="G10" s="3">
        <v>8823</v>
      </c>
      <c r="H10" s="3">
        <v>7961</v>
      </c>
      <c r="I10" s="3">
        <v>10216</v>
      </c>
      <c r="J10" s="3"/>
      <c r="K10" s="3">
        <v>8415</v>
      </c>
      <c r="L10" s="3">
        <v>7576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</row>
    <row r="11" spans="1:46" x14ac:dyDescent="0.2">
      <c r="B11" s="2" t="s">
        <v>27</v>
      </c>
      <c r="C11" s="3">
        <f t="shared" ref="C11:H11" si="0">+C9-C10</f>
        <v>0</v>
      </c>
      <c r="D11" s="3">
        <f t="shared" si="0"/>
        <v>0</v>
      </c>
      <c r="E11" s="3">
        <f t="shared" si="0"/>
        <v>21463</v>
      </c>
      <c r="F11" s="3">
        <f t="shared" si="0"/>
        <v>0</v>
      </c>
      <c r="G11" s="3">
        <f t="shared" si="0"/>
        <v>21235</v>
      </c>
      <c r="H11" s="3">
        <f>+H9-H10</f>
        <v>21727</v>
      </c>
      <c r="I11" s="3">
        <f>+I9-I10</f>
        <v>21854</v>
      </c>
      <c r="J11" s="3">
        <f t="shared" ref="J11:N11" si="1">+J9-J10</f>
        <v>0</v>
      </c>
      <c r="K11" s="3">
        <f t="shared" si="1"/>
        <v>21472</v>
      </c>
      <c r="L11" s="3">
        <f t="shared" si="1"/>
        <v>22737</v>
      </c>
      <c r="M11" s="3">
        <f t="shared" si="1"/>
        <v>0</v>
      </c>
      <c r="N11" s="3">
        <f t="shared" si="1"/>
        <v>0</v>
      </c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 x14ac:dyDescent="0.2">
      <c r="B12" s="2" t="s">
        <v>28</v>
      </c>
      <c r="C12" s="3"/>
      <c r="D12" s="3"/>
      <c r="E12" s="3">
        <v>1866</v>
      </c>
      <c r="F12" s="3"/>
      <c r="G12" s="3">
        <v>2018</v>
      </c>
      <c r="H12" s="3">
        <v>1922</v>
      </c>
      <c r="I12" s="3">
        <v>1989</v>
      </c>
      <c r="J12" s="3"/>
      <c r="K12" s="3">
        <v>2071</v>
      </c>
      <c r="L12" s="3">
        <v>2168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</row>
    <row r="13" spans="1:46" x14ac:dyDescent="0.2">
      <c r="B13" s="2" t="s">
        <v>29</v>
      </c>
      <c r="C13" s="3"/>
      <c r="D13" s="3"/>
      <c r="E13" s="3">
        <v>9629</v>
      </c>
      <c r="F13" s="3"/>
      <c r="G13" s="3">
        <v>9857</v>
      </c>
      <c r="H13" s="3">
        <v>9630</v>
      </c>
      <c r="I13" s="3">
        <v>10128</v>
      </c>
      <c r="J13" s="3"/>
      <c r="K13" s="3">
        <v>9893</v>
      </c>
      <c r="L13" s="3">
        <v>10422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 x14ac:dyDescent="0.2">
      <c r="B14" s="2" t="s">
        <v>30</v>
      </c>
      <c r="C14" s="3"/>
      <c r="D14" s="3"/>
      <c r="E14" s="3">
        <v>2203</v>
      </c>
      <c r="F14" s="3"/>
      <c r="G14" s="3">
        <v>2175</v>
      </c>
      <c r="H14" s="3">
        <v>2153</v>
      </c>
      <c r="I14" s="3">
        <v>2219</v>
      </c>
      <c r="J14" s="3"/>
      <c r="K14" s="3">
        <v>2231</v>
      </c>
      <c r="L14" s="3">
        <v>2349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</row>
    <row r="15" spans="1:46" x14ac:dyDescent="0.2">
      <c r="B15" s="2" t="s">
        <v>31</v>
      </c>
      <c r="C15" s="3"/>
      <c r="D15" s="3"/>
      <c r="E15" s="3">
        <v>1290</v>
      </c>
      <c r="F15" s="3"/>
      <c r="G15" s="3">
        <v>1376</v>
      </c>
      <c r="H15" s="3">
        <v>1387</v>
      </c>
      <c r="I15" s="3">
        <v>1659</v>
      </c>
      <c r="J15" s="3"/>
      <c r="K15" s="3">
        <v>1618</v>
      </c>
      <c r="L15" s="3">
        <v>1805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</row>
    <row r="16" spans="1:46" x14ac:dyDescent="0.2">
      <c r="B16" s="2" t="s">
        <v>32</v>
      </c>
      <c r="C16" s="3">
        <f t="shared" ref="C16:H16" si="2">+C11-SUM(C12:C15)</f>
        <v>0</v>
      </c>
      <c r="D16" s="3">
        <f t="shared" si="2"/>
        <v>0</v>
      </c>
      <c r="E16" s="3">
        <f t="shared" si="2"/>
        <v>6475</v>
      </c>
      <c r="F16" s="3">
        <f t="shared" si="2"/>
        <v>0</v>
      </c>
      <c r="G16" s="3">
        <f t="shared" si="2"/>
        <v>5809</v>
      </c>
      <c r="H16" s="3">
        <f t="shared" si="2"/>
        <v>6635</v>
      </c>
      <c r="I16" s="3">
        <f>+I11-SUM(I12:I15)</f>
        <v>5859</v>
      </c>
      <c r="J16" s="3">
        <f t="shared" ref="J16:N16" si="3">+J11-SUM(J12:J15)</f>
        <v>0</v>
      </c>
      <c r="K16" s="3">
        <f t="shared" si="3"/>
        <v>5659</v>
      </c>
      <c r="L16" s="3">
        <f t="shared" si="3"/>
        <v>5993</v>
      </c>
      <c r="M16" s="3">
        <f t="shared" si="3"/>
        <v>0</v>
      </c>
      <c r="N16" s="3">
        <f t="shared" si="3"/>
        <v>0</v>
      </c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</row>
    <row r="17" spans="2:46" x14ac:dyDescent="0.2">
      <c r="B17" s="2" t="s">
        <v>33</v>
      </c>
      <c r="C17" s="3"/>
      <c r="D17" s="3"/>
      <c r="E17" s="3">
        <v>1060</v>
      </c>
      <c r="F17" s="3"/>
      <c r="G17" s="3">
        <v>1002</v>
      </c>
      <c r="H17" s="3">
        <v>1026</v>
      </c>
      <c r="I17" s="3">
        <v>1037</v>
      </c>
      <c r="J17" s="3"/>
      <c r="K17" s="3">
        <v>1050</v>
      </c>
      <c r="L17" s="3">
        <v>1105</v>
      </c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</row>
    <row r="18" spans="2:46" x14ac:dyDescent="0.2">
      <c r="B18" s="2" t="s">
        <v>34</v>
      </c>
      <c r="C18" s="3"/>
      <c r="D18" s="3"/>
      <c r="E18" s="3">
        <v>50</v>
      </c>
      <c r="F18" s="3"/>
      <c r="G18" s="3">
        <v>298</v>
      </c>
      <c r="H18" s="3">
        <v>-434</v>
      </c>
      <c r="I18" s="3">
        <v>-3</v>
      </c>
      <c r="J18" s="3"/>
      <c r="K18" s="3">
        <v>-116</v>
      </c>
      <c r="L18" s="3">
        <v>9760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</row>
    <row r="19" spans="2:46" x14ac:dyDescent="0.2">
      <c r="B19" s="2" t="s">
        <v>35</v>
      </c>
      <c r="C19" s="3">
        <f t="shared" ref="C19:H19" si="4">+C16-C17+C18</f>
        <v>0</v>
      </c>
      <c r="D19" s="3">
        <f t="shared" si="4"/>
        <v>0</v>
      </c>
      <c r="E19" s="3">
        <f t="shared" si="4"/>
        <v>5465</v>
      </c>
      <c r="F19" s="3">
        <f t="shared" si="4"/>
        <v>0</v>
      </c>
      <c r="G19" s="3">
        <f t="shared" si="4"/>
        <v>5105</v>
      </c>
      <c r="H19" s="3">
        <f t="shared" si="4"/>
        <v>5175</v>
      </c>
      <c r="I19" s="3">
        <f>+I16-I17+I18</f>
        <v>4819</v>
      </c>
      <c r="J19" s="3">
        <f t="shared" ref="J19:N19" si="5">+J16-J17+J18</f>
        <v>0</v>
      </c>
      <c r="K19" s="3">
        <f t="shared" si="5"/>
        <v>4493</v>
      </c>
      <c r="L19" s="3">
        <f t="shared" si="5"/>
        <v>14648</v>
      </c>
      <c r="M19" s="3">
        <f t="shared" si="5"/>
        <v>0</v>
      </c>
      <c r="N19" s="3">
        <f t="shared" si="5"/>
        <v>0</v>
      </c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</row>
    <row r="20" spans="2:46" x14ac:dyDescent="0.2">
      <c r="B20" s="2" t="s">
        <v>36</v>
      </c>
      <c r="C20" s="3"/>
      <c r="D20" s="3"/>
      <c r="E20" s="3">
        <v>1468</v>
      </c>
      <c r="F20" s="3"/>
      <c r="G20" s="3">
        <v>1328</v>
      </c>
      <c r="H20" s="3">
        <v>3839</v>
      </c>
      <c r="I20" s="3">
        <v>1243</v>
      </c>
      <c r="J20" s="3"/>
      <c r="K20" s="3">
        <v>1196</v>
      </c>
      <c r="L20" s="3">
        <v>3603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</row>
    <row r="21" spans="2:46" x14ac:dyDescent="0.2">
      <c r="B21" s="2" t="s">
        <v>37</v>
      </c>
      <c r="C21" s="3">
        <f t="shared" ref="C21:H21" si="6">+C19-C20</f>
        <v>0</v>
      </c>
      <c r="D21" s="3">
        <f t="shared" si="6"/>
        <v>0</v>
      </c>
      <c r="E21" s="3">
        <f t="shared" si="6"/>
        <v>3997</v>
      </c>
      <c r="F21" s="3">
        <f t="shared" si="6"/>
        <v>0</v>
      </c>
      <c r="G21" s="3">
        <f t="shared" si="6"/>
        <v>3777</v>
      </c>
      <c r="H21" s="3">
        <f t="shared" si="6"/>
        <v>1336</v>
      </c>
      <c r="I21" s="3">
        <f>+I19-I20</f>
        <v>3576</v>
      </c>
      <c r="J21" s="3">
        <f t="shared" ref="J21:N21" si="7">+J19-J20</f>
        <v>0</v>
      </c>
      <c r="K21" s="3">
        <f t="shared" si="7"/>
        <v>3297</v>
      </c>
      <c r="L21" s="3">
        <f t="shared" si="7"/>
        <v>11045</v>
      </c>
      <c r="M21" s="3">
        <f t="shared" si="7"/>
        <v>0</v>
      </c>
      <c r="N21" s="3">
        <f t="shared" si="7"/>
        <v>0</v>
      </c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</row>
    <row r="22" spans="2:46" x14ac:dyDescent="0.2">
      <c r="B22" s="2" t="s">
        <v>38</v>
      </c>
      <c r="C22" s="3"/>
      <c r="D22" s="3"/>
      <c r="E22" s="3">
        <v>-49</v>
      </c>
      <c r="F22" s="3"/>
      <c r="G22" s="3">
        <v>-79</v>
      </c>
      <c r="H22" s="3">
        <v>-89</v>
      </c>
      <c r="I22" s="3">
        <v>-53</v>
      </c>
      <c r="J22" s="3"/>
      <c r="K22" s="3">
        <v>-79</v>
      </c>
      <c r="L22" s="3">
        <v>-79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</row>
    <row r="23" spans="2:46" x14ac:dyDescent="0.2">
      <c r="B23" s="2" t="s">
        <v>39</v>
      </c>
      <c r="C23" s="3">
        <f t="shared" ref="C23:H23" si="8">+C21-C22</f>
        <v>0</v>
      </c>
      <c r="D23" s="3">
        <f t="shared" si="8"/>
        <v>0</v>
      </c>
      <c r="E23" s="3">
        <f t="shared" si="8"/>
        <v>4046</v>
      </c>
      <c r="F23" s="3">
        <f t="shared" si="8"/>
        <v>0</v>
      </c>
      <c r="G23" s="3">
        <f t="shared" si="8"/>
        <v>3856</v>
      </c>
      <c r="H23" s="3">
        <f t="shared" si="8"/>
        <v>1425</v>
      </c>
      <c r="I23" s="3">
        <f>+I21-I22</f>
        <v>3629</v>
      </c>
      <c r="J23" s="3">
        <f t="shared" ref="J23:N23" si="9">+J21-J22</f>
        <v>0</v>
      </c>
      <c r="K23" s="3">
        <f t="shared" si="9"/>
        <v>3376</v>
      </c>
      <c r="L23" s="3">
        <f t="shared" si="9"/>
        <v>11124</v>
      </c>
      <c r="M23" s="3">
        <f t="shared" si="9"/>
        <v>0</v>
      </c>
      <c r="N23" s="3">
        <f t="shared" si="9"/>
        <v>0</v>
      </c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</row>
    <row r="24" spans="2:46" x14ac:dyDescent="0.2">
      <c r="C24" s="3"/>
      <c r="D24" s="3"/>
      <c r="E24" s="3"/>
      <c r="F24" s="3"/>
      <c r="G24" s="3"/>
      <c r="H24" s="10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</row>
    <row r="25" spans="2:46" x14ac:dyDescent="0.2">
      <c r="B25" s="2" t="s">
        <v>40</v>
      </c>
      <c r="C25" s="3"/>
      <c r="D25" s="3"/>
      <c r="E25" s="8">
        <v>0.98</v>
      </c>
      <c r="F25" s="3"/>
      <c r="G25" s="8">
        <f>+G23/G26</f>
        <v>0.97398332912351604</v>
      </c>
      <c r="H25" s="8">
        <f>+H23/H26</f>
        <v>0.36491677336747758</v>
      </c>
      <c r="I25" s="8">
        <v>0.94</v>
      </c>
      <c r="J25" s="3"/>
      <c r="K25" s="8">
        <f>+K23/K26</f>
        <v>0.89596602972399153</v>
      </c>
      <c r="L25" s="8">
        <f>+L23/L26</f>
        <v>2.9903225806451612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2:46" x14ac:dyDescent="0.2">
      <c r="B26" s="2" t="s">
        <v>5</v>
      </c>
      <c r="C26" s="3"/>
      <c r="D26" s="3"/>
      <c r="E26" s="3">
        <f>+E23/E25</f>
        <v>4128.5714285714284</v>
      </c>
      <c r="F26" s="3"/>
      <c r="G26" s="3">
        <v>3959</v>
      </c>
      <c r="H26" s="3">
        <v>3905</v>
      </c>
      <c r="I26" s="3">
        <f>+I23/I25</f>
        <v>3860.6382978723404</v>
      </c>
      <c r="J26" s="3" t="e">
        <f t="shared" ref="J26" si="10">+J23/J25</f>
        <v>#DIV/0!</v>
      </c>
      <c r="K26" s="3">
        <v>3768</v>
      </c>
      <c r="L26" s="3">
        <v>3720</v>
      </c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</row>
    <row r="27" spans="2:46" x14ac:dyDescent="0.2"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</row>
    <row r="28" spans="2:46" x14ac:dyDescent="0.2"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</row>
    <row r="29" spans="2:46" x14ac:dyDescent="0.2"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</row>
    <row r="30" spans="2:46" x14ac:dyDescent="0.2"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</row>
    <row r="31" spans="2:46" x14ac:dyDescent="0.2"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2:46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</row>
    <row r="33" spans="3:46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</row>
    <row r="34" spans="3:46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</row>
    <row r="35" spans="3:46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</row>
    <row r="36" spans="3:46" x14ac:dyDescent="0.2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</row>
    <row r="37" spans="3:46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3:46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</row>
    <row r="39" spans="3:46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</row>
    <row r="40" spans="3:46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</row>
    <row r="41" spans="3:46" x14ac:dyDescent="0.2"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</row>
    <row r="42" spans="3:46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</row>
    <row r="43" spans="3:46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</row>
    <row r="44" spans="3:46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</row>
    <row r="45" spans="3:46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</row>
    <row r="46" spans="3:46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</row>
    <row r="47" spans="3:46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</row>
    <row r="48" spans="3:46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</row>
    <row r="49" spans="3:46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</row>
    <row r="50" spans="3:46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</row>
    <row r="51" spans="3:46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</row>
    <row r="52" spans="3:46" x14ac:dyDescent="0.2"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</row>
    <row r="53" spans="3:46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</row>
    <row r="54" spans="3:4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</row>
    <row r="55" spans="3:4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</row>
    <row r="56" spans="3:46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</row>
    <row r="57" spans="3:46" x14ac:dyDescent="0.2"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</row>
    <row r="58" spans="3:46" x14ac:dyDescent="0.2"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</row>
    <row r="59" spans="3:46" x14ac:dyDescent="0.2"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</row>
    <row r="60" spans="3:46" x14ac:dyDescent="0.2"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</row>
    <row r="61" spans="3:46" x14ac:dyDescent="0.2"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</row>
    <row r="62" spans="3:46" x14ac:dyDescent="0.2"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</row>
    <row r="63" spans="3:46" x14ac:dyDescent="0.2"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</row>
    <row r="64" spans="3:46" x14ac:dyDescent="0.2"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</row>
    <row r="65" spans="3:46" x14ac:dyDescent="0.2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</row>
    <row r="66" spans="3:46" x14ac:dyDescent="0.2"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</row>
    <row r="67" spans="3:46" x14ac:dyDescent="0.2"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</row>
    <row r="68" spans="3:46" x14ac:dyDescent="0.2"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</row>
    <row r="69" spans="3:46" x14ac:dyDescent="0.2"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</row>
    <row r="70" spans="3:46" x14ac:dyDescent="0.2"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</row>
    <row r="71" spans="3:46" x14ac:dyDescent="0.2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</row>
    <row r="72" spans="3:46" x14ac:dyDescent="0.2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</row>
    <row r="73" spans="3:46" x14ac:dyDescent="0.2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</row>
    <row r="74" spans="3:46" x14ac:dyDescent="0.2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</row>
    <row r="75" spans="3:46" x14ac:dyDescent="0.2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</row>
    <row r="76" spans="3:46" x14ac:dyDescent="0.2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</row>
    <row r="77" spans="3:46" x14ac:dyDescent="0.2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</row>
    <row r="78" spans="3:46" x14ac:dyDescent="0.2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</row>
    <row r="79" spans="3:46" x14ac:dyDescent="0.2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</row>
    <row r="80" spans="3:46" x14ac:dyDescent="0.2"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</row>
    <row r="81" spans="3:46" x14ac:dyDescent="0.2"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</row>
    <row r="82" spans="3:46" x14ac:dyDescent="0.2"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</row>
    <row r="83" spans="3:46" x14ac:dyDescent="0.2"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</row>
    <row r="84" spans="3:46" x14ac:dyDescent="0.2"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</row>
    <row r="85" spans="3:46" x14ac:dyDescent="0.2"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</row>
    <row r="86" spans="3:46" x14ac:dyDescent="0.2"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</row>
    <row r="87" spans="3:46" x14ac:dyDescent="0.2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</row>
    <row r="88" spans="3:46" x14ac:dyDescent="0.2"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</row>
    <row r="89" spans="3:46" x14ac:dyDescent="0.2"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</row>
    <row r="90" spans="3:46" x14ac:dyDescent="0.2"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</row>
    <row r="91" spans="3:46" x14ac:dyDescent="0.2"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</row>
    <row r="92" spans="3:46" x14ac:dyDescent="0.2"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</row>
    <row r="93" spans="3:46" x14ac:dyDescent="0.2"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</row>
    <row r="94" spans="3:46" x14ac:dyDescent="0.2"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</row>
    <row r="95" spans="3:46" x14ac:dyDescent="0.2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</row>
    <row r="96" spans="3:46" x14ac:dyDescent="0.2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</row>
    <row r="97" spans="3:46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</row>
    <row r="98" spans="3:46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</row>
    <row r="99" spans="3:46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</row>
    <row r="100" spans="3:46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</row>
    <row r="101" spans="3:46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</row>
    <row r="102" spans="3:46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</row>
    <row r="103" spans="3:46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</row>
    <row r="104" spans="3:46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</row>
    <row r="105" spans="3:46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</row>
    <row r="106" spans="3:46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</row>
    <row r="107" spans="3:46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</row>
    <row r="108" spans="3:46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</row>
    <row r="109" spans="3:46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</row>
    <row r="110" spans="3:46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</row>
    <row r="111" spans="3:46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</row>
    <row r="112" spans="3:46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</row>
    <row r="113" spans="3:46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</row>
    <row r="114" spans="3:46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</row>
    <row r="115" spans="3:46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</row>
    <row r="116" spans="3:46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</row>
    <row r="117" spans="3:46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</row>
    <row r="118" spans="3:46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</row>
    <row r="119" spans="3:46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</row>
    <row r="120" spans="3:46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</row>
    <row r="121" spans="3:46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</row>
    <row r="122" spans="3:46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</row>
    <row r="123" spans="3:46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</row>
    <row r="124" spans="3:46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3:46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</row>
    <row r="126" spans="3:46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</row>
    <row r="127" spans="3:46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</row>
    <row r="128" spans="3:46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</row>
    <row r="129" spans="3:46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</row>
    <row r="130" spans="3:46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</row>
    <row r="131" spans="3:46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</row>
    <row r="132" spans="3:46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</row>
    <row r="133" spans="3:46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</row>
    <row r="134" spans="3:46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</row>
    <row r="135" spans="3:46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</row>
    <row r="136" spans="3:46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</row>
    <row r="137" spans="3:46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</row>
    <row r="138" spans="3:46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</row>
    <row r="139" spans="3:46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3:46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</row>
    <row r="141" spans="3:46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</row>
    <row r="142" spans="3:46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</row>
    <row r="143" spans="3:46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</row>
    <row r="144" spans="3:46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</row>
    <row r="145" spans="3:46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</row>
    <row r="146" spans="3:46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</row>
    <row r="147" spans="3:46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</row>
    <row r="148" spans="3:46" x14ac:dyDescent="0.2"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</row>
    <row r="149" spans="3:46" x14ac:dyDescent="0.2"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</row>
    <row r="150" spans="3:46" x14ac:dyDescent="0.2"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</row>
    <row r="151" spans="3:46" x14ac:dyDescent="0.2"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</row>
    <row r="152" spans="3:46" x14ac:dyDescent="0.2"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</row>
    <row r="153" spans="3:46" x14ac:dyDescent="0.2"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</row>
    <row r="154" spans="3:46" x14ac:dyDescent="0.2"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</row>
    <row r="155" spans="3:46" x14ac:dyDescent="0.2"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</row>
    <row r="156" spans="3:46" x14ac:dyDescent="0.2"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</row>
    <row r="157" spans="3:46" x14ac:dyDescent="0.2"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</row>
    <row r="158" spans="3:46" x14ac:dyDescent="0.2"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</row>
    <row r="159" spans="3:46" x14ac:dyDescent="0.2"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3:46" x14ac:dyDescent="0.2"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</row>
    <row r="161" spans="3:46" x14ac:dyDescent="0.2"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3:46" x14ac:dyDescent="0.2"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</row>
    <row r="163" spans="3:46" x14ac:dyDescent="0.2"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</row>
    <row r="164" spans="3:46" x14ac:dyDescent="0.2"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</row>
    <row r="165" spans="3:46" x14ac:dyDescent="0.2"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</row>
    <row r="166" spans="3:46" x14ac:dyDescent="0.2"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</row>
    <row r="167" spans="3:46" x14ac:dyDescent="0.2"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</row>
    <row r="168" spans="3:46" x14ac:dyDescent="0.2"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</row>
    <row r="169" spans="3:46" x14ac:dyDescent="0.2"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</row>
    <row r="170" spans="3:46" x14ac:dyDescent="0.2"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</row>
    <row r="171" spans="3:46" x14ac:dyDescent="0.2"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</row>
    <row r="172" spans="3:46" x14ac:dyDescent="0.2"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</row>
    <row r="173" spans="3:46" x14ac:dyDescent="0.2"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</row>
    <row r="174" spans="3:46" x14ac:dyDescent="0.2"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</row>
    <row r="175" spans="3:46" x14ac:dyDescent="0.2"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</row>
    <row r="176" spans="3:46" x14ac:dyDescent="0.2"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</row>
    <row r="177" spans="3:46" x14ac:dyDescent="0.2"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</row>
    <row r="178" spans="3:46" x14ac:dyDescent="0.2"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</row>
    <row r="179" spans="3:46" x14ac:dyDescent="0.2"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</row>
    <row r="180" spans="3:46" x14ac:dyDescent="0.2"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</row>
    <row r="181" spans="3:46" x14ac:dyDescent="0.2"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</row>
    <row r="182" spans="3:46" x14ac:dyDescent="0.2"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3:46" x14ac:dyDescent="0.2"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</row>
    <row r="184" spans="3:46" x14ac:dyDescent="0.2"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</row>
    <row r="185" spans="3:46" x14ac:dyDescent="0.2"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</row>
    <row r="186" spans="3:46" x14ac:dyDescent="0.2"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</row>
    <row r="187" spans="3:46" x14ac:dyDescent="0.2"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</row>
    <row r="188" spans="3:46" x14ac:dyDescent="0.2"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</row>
    <row r="189" spans="3:46" x14ac:dyDescent="0.2"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</row>
    <row r="190" spans="3:46" x14ac:dyDescent="0.2"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</row>
    <row r="191" spans="3:46" x14ac:dyDescent="0.2"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3:46" x14ac:dyDescent="0.2"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</row>
    <row r="193" spans="3:46" x14ac:dyDescent="0.2"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</row>
    <row r="194" spans="3:46" x14ac:dyDescent="0.2"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</row>
    <row r="195" spans="3:46" x14ac:dyDescent="0.2"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</row>
    <row r="196" spans="3:46" x14ac:dyDescent="0.2"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</row>
    <row r="197" spans="3:46" x14ac:dyDescent="0.2"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</row>
    <row r="198" spans="3:46" x14ac:dyDescent="0.2"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</row>
    <row r="199" spans="3:46" x14ac:dyDescent="0.2"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</row>
    <row r="200" spans="3:46" x14ac:dyDescent="0.2"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</row>
    <row r="201" spans="3:46" x14ac:dyDescent="0.2"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</row>
    <row r="202" spans="3:46" x14ac:dyDescent="0.2"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</row>
    <row r="203" spans="3:46" x14ac:dyDescent="0.2"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</row>
    <row r="204" spans="3:46" x14ac:dyDescent="0.2"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</row>
    <row r="205" spans="3:46" x14ac:dyDescent="0.2"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</row>
    <row r="206" spans="3:46" x14ac:dyDescent="0.2"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</row>
    <row r="207" spans="3:46" x14ac:dyDescent="0.2"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</row>
    <row r="208" spans="3:46" x14ac:dyDescent="0.2"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</row>
    <row r="209" spans="3:46" x14ac:dyDescent="0.2"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</row>
    <row r="210" spans="3:46" x14ac:dyDescent="0.2"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</row>
    <row r="211" spans="3:46" x14ac:dyDescent="0.2"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</row>
    <row r="212" spans="3:46" x14ac:dyDescent="0.2"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</row>
    <row r="213" spans="3:46" x14ac:dyDescent="0.2"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</row>
    <row r="214" spans="3:46" x14ac:dyDescent="0.2"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</row>
    <row r="215" spans="3:46" x14ac:dyDescent="0.2"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</row>
    <row r="216" spans="3:46" x14ac:dyDescent="0.2"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</row>
    <row r="217" spans="3:46" x14ac:dyDescent="0.2"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</row>
    <row r="218" spans="3:46" x14ac:dyDescent="0.2"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3:46" x14ac:dyDescent="0.2"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</row>
    <row r="220" spans="3:46" x14ac:dyDescent="0.2"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</row>
    <row r="221" spans="3:46" x14ac:dyDescent="0.2"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</row>
    <row r="222" spans="3:46" x14ac:dyDescent="0.2"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</row>
    <row r="223" spans="3:46" x14ac:dyDescent="0.2"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</row>
    <row r="224" spans="3:46" x14ac:dyDescent="0.2"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</row>
    <row r="225" spans="3:46" x14ac:dyDescent="0.2"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</row>
    <row r="226" spans="3:46" x14ac:dyDescent="0.2"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</row>
    <row r="227" spans="3:46" x14ac:dyDescent="0.2"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</row>
    <row r="228" spans="3:46" x14ac:dyDescent="0.2"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</row>
    <row r="229" spans="3:46" x14ac:dyDescent="0.2"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</row>
    <row r="230" spans="3:46" x14ac:dyDescent="0.2"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</row>
    <row r="231" spans="3:46" x14ac:dyDescent="0.2"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</row>
    <row r="232" spans="3:46" x14ac:dyDescent="0.2"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</row>
    <row r="233" spans="3:46" x14ac:dyDescent="0.2"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</row>
    <row r="234" spans="3:46" x14ac:dyDescent="0.2"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</row>
    <row r="235" spans="3:46" x14ac:dyDescent="0.2"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</row>
    <row r="236" spans="3:46" x14ac:dyDescent="0.2"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</row>
    <row r="237" spans="3:46" x14ac:dyDescent="0.2"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</row>
    <row r="238" spans="3:46" x14ac:dyDescent="0.2"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3:46" x14ac:dyDescent="0.2"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</row>
    <row r="240" spans="3:46" x14ac:dyDescent="0.2"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</row>
    <row r="241" spans="3:46" x14ac:dyDescent="0.2"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</row>
    <row r="242" spans="3:46" x14ac:dyDescent="0.2"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</row>
    <row r="243" spans="3:46" x14ac:dyDescent="0.2"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</row>
    <row r="244" spans="3:46" x14ac:dyDescent="0.2"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</row>
    <row r="245" spans="3:46" x14ac:dyDescent="0.2"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</row>
    <row r="246" spans="3:46" x14ac:dyDescent="0.2"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</row>
    <row r="247" spans="3:46" x14ac:dyDescent="0.2"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</row>
    <row r="248" spans="3:46" x14ac:dyDescent="0.2"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</row>
    <row r="249" spans="3:46" x14ac:dyDescent="0.2"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</row>
    <row r="250" spans="3:46" x14ac:dyDescent="0.2"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</row>
    <row r="251" spans="3:46" x14ac:dyDescent="0.2"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</row>
    <row r="252" spans="3:46" x14ac:dyDescent="0.2"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</row>
    <row r="253" spans="3:46" x14ac:dyDescent="0.2"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</row>
    <row r="254" spans="3:46" x14ac:dyDescent="0.2"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</row>
    <row r="255" spans="3:46" x14ac:dyDescent="0.2"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</row>
    <row r="256" spans="3:46" x14ac:dyDescent="0.2"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</row>
    <row r="257" spans="3:46" x14ac:dyDescent="0.2"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</row>
    <row r="258" spans="3:46" x14ac:dyDescent="0.2"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</row>
    <row r="259" spans="3:46" x14ac:dyDescent="0.2"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</row>
    <row r="260" spans="3:46" x14ac:dyDescent="0.2"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</row>
    <row r="261" spans="3:46" x14ac:dyDescent="0.2"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</row>
    <row r="262" spans="3:46" x14ac:dyDescent="0.2"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</row>
    <row r="263" spans="3:46" x14ac:dyDescent="0.2"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</row>
    <row r="264" spans="3:46" x14ac:dyDescent="0.2"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</row>
    <row r="265" spans="3:46" x14ac:dyDescent="0.2"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</row>
    <row r="266" spans="3:46" x14ac:dyDescent="0.2"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</row>
    <row r="267" spans="3:46" x14ac:dyDescent="0.2"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</row>
    <row r="268" spans="3:46" x14ac:dyDescent="0.2"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</row>
    <row r="269" spans="3:46" x14ac:dyDescent="0.2"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</row>
    <row r="270" spans="3:46" x14ac:dyDescent="0.2"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</row>
    <row r="271" spans="3:46" x14ac:dyDescent="0.2"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</row>
    <row r="272" spans="3:46" x14ac:dyDescent="0.2"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</row>
    <row r="273" spans="3:46" x14ac:dyDescent="0.2"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</row>
    <row r="274" spans="3:46" x14ac:dyDescent="0.2"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</row>
    <row r="275" spans="3:46" x14ac:dyDescent="0.2"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</row>
    <row r="276" spans="3:46" x14ac:dyDescent="0.2"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</row>
    <row r="277" spans="3:46" x14ac:dyDescent="0.2"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</row>
    <row r="278" spans="3:46" x14ac:dyDescent="0.2"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</row>
    <row r="279" spans="3:46" x14ac:dyDescent="0.2"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</row>
    <row r="280" spans="3:46" x14ac:dyDescent="0.2"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</row>
    <row r="281" spans="3:46" x14ac:dyDescent="0.2"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</row>
    <row r="282" spans="3:46" x14ac:dyDescent="0.2"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</row>
    <row r="283" spans="3:46" x14ac:dyDescent="0.2"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</row>
    <row r="284" spans="3:46" x14ac:dyDescent="0.2"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</row>
    <row r="285" spans="3:46" x14ac:dyDescent="0.2"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</row>
    <row r="286" spans="3:46" x14ac:dyDescent="0.2"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</row>
    <row r="287" spans="3:46" x14ac:dyDescent="0.2"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</row>
    <row r="288" spans="3:46" x14ac:dyDescent="0.2"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</row>
    <row r="289" spans="3:46" x14ac:dyDescent="0.2"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</row>
    <row r="290" spans="3:46" x14ac:dyDescent="0.2"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</row>
  </sheetData>
  <hyperlinks>
    <hyperlink ref="A1" location="Main!A1" display="Main" xr:uid="{EDEB892F-5C36-462F-A60A-BFEDFB42C4C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2025-01-16T16:35:29Z</dcterms:created>
  <dcterms:modified xsi:type="dcterms:W3CDTF">2025-09-04T11:56:01Z</dcterms:modified>
</cp:coreProperties>
</file>