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594D5BD-A1CF-4F78-92E2-EDD5443C6574}" xr6:coauthVersionLast="47" xr6:coauthVersionMax="47" xr10:uidLastSave="{00000000-0000-0000-0000-000000000000}"/>
  <bookViews>
    <workbookView xWindow="225" yWindow="4680" windowWidth="38175" windowHeight="15240" xr2:uid="{0223525F-8935-41DA-8FFB-BF9F986348D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" l="1"/>
  <c r="G35" i="2"/>
  <c r="J22" i="2"/>
  <c r="J27" i="2" s="1"/>
  <c r="J30" i="2" s="1"/>
  <c r="J34" i="2" s="1"/>
  <c r="J36" i="2" s="1"/>
  <c r="J38" i="2" s="1"/>
  <c r="I22" i="2"/>
  <c r="I27" i="2" s="1"/>
  <c r="I30" i="2" s="1"/>
  <c r="I34" i="2" s="1"/>
  <c r="I36" i="2" s="1"/>
  <c r="I38" i="2" s="1"/>
  <c r="H22" i="2"/>
  <c r="H27" i="2" s="1"/>
  <c r="H30" i="2" s="1"/>
  <c r="H34" i="2" s="1"/>
  <c r="H36" i="2" s="1"/>
  <c r="H38" i="2" s="1"/>
  <c r="G22" i="2"/>
  <c r="G27" i="2" s="1"/>
  <c r="G30" i="2" s="1"/>
  <c r="G34" i="2" s="1"/>
  <c r="F22" i="2"/>
  <c r="F27" i="2" s="1"/>
  <c r="F30" i="2" s="1"/>
  <c r="F34" i="2" s="1"/>
  <c r="F36" i="2" s="1"/>
  <c r="F38" i="2" s="1"/>
  <c r="F40" i="2" s="1"/>
  <c r="E22" i="2"/>
  <c r="E27" i="2" s="1"/>
  <c r="E30" i="2" s="1"/>
  <c r="E34" i="2" s="1"/>
  <c r="E36" i="2" s="1"/>
  <c r="E38" i="2" s="1"/>
  <c r="E40" i="2" s="1"/>
  <c r="D22" i="2"/>
  <c r="D27" i="2" s="1"/>
  <c r="D30" i="2" s="1"/>
  <c r="D34" i="2" s="1"/>
  <c r="D36" i="2" s="1"/>
  <c r="D38" i="2" s="1"/>
  <c r="D40" i="2" s="1"/>
  <c r="C22" i="2"/>
  <c r="C27" i="2" s="1"/>
  <c r="C30" i="2" s="1"/>
  <c r="C34" i="2" s="1"/>
  <c r="K7" i="1"/>
  <c r="K6" i="1"/>
  <c r="K4" i="1"/>
  <c r="G36" i="2" l="1"/>
  <c r="G38" i="2" s="1"/>
  <c r="G40" i="2" s="1"/>
  <c r="C36" i="2"/>
  <c r="C38" i="2" s="1"/>
  <c r="C4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tc={34C5D7EB-EDF3-4603-B3F3-9B30633FDFE9}</author>
    <author>tc={E87B2983-9E8C-4F8D-8E92-90912473D59C}</author>
  </authors>
  <commentList>
    <comment ref="B3" authorId="0" shapeId="0" xr:uid="{34C5D7EB-EDF3-4603-B3F3-9B30633FDF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movement of one revenue-producing ton of freight one mile. </t>
      </text>
    </comment>
    <comment ref="B23" authorId="1" shapeId="0" xr:uid="{E87B2983-9E8C-4F8D-8E92-90912473D59C}">
      <text>
        <t>[Threaded comment]
Your version of Excel allows you to read this threaded comment; however, any edits to it will get removed if the file is opened in a newer version of Excel. Learn more: https://go.microsoft.com/fwlink/?linkid=870924
Comment:
    Salaries and wages</t>
      </text>
    </comment>
  </commentList>
</comments>
</file>

<file path=xl/sharedStrings.xml><?xml version="1.0" encoding="utf-8"?>
<sst xmlns="http://schemas.openxmlformats.org/spreadsheetml/2006/main" count="65" uniqueCount="61">
  <si>
    <t>Canadian Pacific Railway</t>
  </si>
  <si>
    <t>numbers in mio CAD</t>
  </si>
  <si>
    <t>Price</t>
  </si>
  <si>
    <t>Shares</t>
  </si>
  <si>
    <t>MC</t>
  </si>
  <si>
    <t>Cash</t>
  </si>
  <si>
    <t>Debt</t>
  </si>
  <si>
    <t>EV</t>
  </si>
  <si>
    <t>IR</t>
  </si>
  <si>
    <t>Q125</t>
  </si>
  <si>
    <t>Main</t>
  </si>
  <si>
    <t>Q124</t>
  </si>
  <si>
    <t>Q225</t>
  </si>
  <si>
    <t>Q324</t>
  </si>
  <si>
    <t>Q224</t>
  </si>
  <si>
    <t>Q424</t>
  </si>
  <si>
    <t>Q325</t>
  </si>
  <si>
    <t>Q425</t>
  </si>
  <si>
    <t>Freight Revenue</t>
  </si>
  <si>
    <t>Non-Freight Revenue</t>
  </si>
  <si>
    <t>Revenue</t>
  </si>
  <si>
    <t>Compensations &amp; Benefits</t>
  </si>
  <si>
    <t xml:space="preserve">Fuel </t>
  </si>
  <si>
    <t xml:space="preserve">Materials </t>
  </si>
  <si>
    <t>Equipment Rents</t>
  </si>
  <si>
    <t>Gross Profit</t>
  </si>
  <si>
    <t>D&amp;A</t>
  </si>
  <si>
    <t>Purchased Services and other</t>
  </si>
  <si>
    <t>Operating Income</t>
  </si>
  <si>
    <t>Other Expense</t>
  </si>
  <si>
    <t>Net Interest Expense</t>
  </si>
  <si>
    <t>Other</t>
  </si>
  <si>
    <t>Pretax Income</t>
  </si>
  <si>
    <t>Tax Expense</t>
  </si>
  <si>
    <t>Net Income</t>
  </si>
  <si>
    <t>Minority Interest</t>
  </si>
  <si>
    <t>Net Income to Company</t>
  </si>
  <si>
    <t>EPS</t>
  </si>
  <si>
    <t>Grain</t>
  </si>
  <si>
    <t>Coal</t>
  </si>
  <si>
    <t>Potash</t>
  </si>
  <si>
    <t>Fertilizers and sulphur</t>
  </si>
  <si>
    <t>Forest Products</t>
  </si>
  <si>
    <t>Energy, Chemicals &amp; Plastics</t>
  </si>
  <si>
    <t>Metals, minerals, &amp; consumer products</t>
  </si>
  <si>
    <t>Automotive</t>
  </si>
  <si>
    <t>Intermodal</t>
  </si>
  <si>
    <t>Employees</t>
  </si>
  <si>
    <t>Train Miles (in thousands)</t>
  </si>
  <si>
    <t>Average train weight (tons)</t>
  </si>
  <si>
    <t>Average train length (feet)</t>
  </si>
  <si>
    <t>Average Train Speed (mph)</t>
  </si>
  <si>
    <t>Gross Ton Miles</t>
  </si>
  <si>
    <t>Fuel Consumed (gallons in millions)</t>
  </si>
  <si>
    <t>Average Fuel Price (USD per Gallon)</t>
  </si>
  <si>
    <t>FY21</t>
  </si>
  <si>
    <t>FY22</t>
  </si>
  <si>
    <t>FY23</t>
  </si>
  <si>
    <t>FY24</t>
  </si>
  <si>
    <t>FY25</t>
  </si>
  <si>
    <t>Track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</si>
</sst>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;\(#,##0.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4" fontId="1" fillId="0" borderId="0" xfId="0" applyNumberFormat="1" applyFont="1"/>
    <xf numFmtId="165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5</xdr:row>
      <xdr:rowOff>180976</xdr:rowOff>
    </xdr:from>
    <xdr:to>
      <xdr:col>7</xdr:col>
      <xdr:colOff>423401</xdr:colOff>
      <xdr:row>24</xdr:row>
      <xdr:rowOff>28576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96B298-CA79-3297-895F-BB55CCB98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133476"/>
          <a:ext cx="4138151" cy="34671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8B1A7B5D-3385-4FCE-9E7B-DF99641A4578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5-05-19T16:48:44.32" personId="{8B1A7B5D-3385-4FCE-9E7B-DF99641A4578}" id="{34C5D7EB-EDF3-4603-B3F3-9B30633FDFE9}">
    <text xml:space="preserve">The movement of one revenue-producing ton of freight one mile. </text>
  </threadedComment>
  <threadedComment ref="B23" dT="2025-05-19T12:51:07.04" personId="{8B1A7B5D-3385-4FCE-9E7B-DF99641A4578}" id="{E87B2983-9E8C-4F8D-8E92-90912473D59C}">
    <text>Salaries and wages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vestor.cpkcr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E13-6A2C-4767-B36B-0C06EAB4704F}">
  <dimension ref="A1:L26"/>
  <sheetViews>
    <sheetView tabSelected="1" zoomScale="200" zoomScaleNormal="200" workbookViewId="0">
      <selection activeCell="D1" sqref="D1"/>
    </sheetView>
  </sheetViews>
  <sheetFormatPr defaultRowHeight="15" x14ac:dyDescent="0.25"/>
  <cols>
    <col min="1" max="1" width="3.5703125" customWidth="1"/>
  </cols>
  <sheetData>
    <row r="1" spans="1:12" x14ac:dyDescent="0.25">
      <c r="A1" s="1" t="s">
        <v>0</v>
      </c>
    </row>
    <row r="2" spans="1:12" x14ac:dyDescent="0.25">
      <c r="A2" t="s">
        <v>1</v>
      </c>
      <c r="J2" t="s">
        <v>2</v>
      </c>
      <c r="K2">
        <v>114</v>
      </c>
    </row>
    <row r="3" spans="1:12" x14ac:dyDescent="0.25">
      <c r="J3" t="s">
        <v>3</v>
      </c>
      <c r="K3" s="2">
        <v>933.2</v>
      </c>
      <c r="L3" s="4" t="s">
        <v>9</v>
      </c>
    </row>
    <row r="4" spans="1:12" x14ac:dyDescent="0.25">
      <c r="B4" s="3" t="s">
        <v>8</v>
      </c>
      <c r="J4" t="s">
        <v>4</v>
      </c>
      <c r="K4" s="2">
        <f>+K2*K3</f>
        <v>106384.8</v>
      </c>
    </row>
    <row r="5" spans="1:12" x14ac:dyDescent="0.25">
      <c r="J5" t="s">
        <v>5</v>
      </c>
      <c r="K5" s="2">
        <v>695</v>
      </c>
      <c r="L5" s="4" t="s">
        <v>9</v>
      </c>
    </row>
    <row r="6" spans="1:12" x14ac:dyDescent="0.25">
      <c r="J6" t="s">
        <v>6</v>
      </c>
      <c r="K6" s="2">
        <f>1512+21140</f>
        <v>22652</v>
      </c>
      <c r="L6" s="4" t="s">
        <v>9</v>
      </c>
    </row>
    <row r="7" spans="1:12" x14ac:dyDescent="0.25">
      <c r="J7" t="s">
        <v>7</v>
      </c>
      <c r="K7" s="2">
        <f>+K4-K5+K6</f>
        <v>128341.8</v>
      </c>
    </row>
    <row r="26" spans="2:4" x14ac:dyDescent="0.25">
      <c r="B26" t="s">
        <v>60</v>
      </c>
      <c r="D26" s="7">
        <v>28048</v>
      </c>
    </row>
  </sheetData>
  <hyperlinks>
    <hyperlink ref="B4" r:id="rId1" xr:uid="{77D9FECE-8889-4E27-8BDD-7A704C5EC0D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AE42-BF9D-4E04-806E-4543AA93C902}">
  <dimension ref="A1:CS489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11" sqref="O11"/>
    </sheetView>
  </sheetViews>
  <sheetFormatPr defaultRowHeight="15" x14ac:dyDescent="0.25"/>
  <cols>
    <col min="1" max="1" width="5.42578125" bestFit="1" customWidth="1"/>
    <col min="2" max="2" width="32.7109375" customWidth="1"/>
  </cols>
  <sheetData>
    <row r="1" spans="1:97" x14ac:dyDescent="0.25">
      <c r="A1" s="3" t="s">
        <v>10</v>
      </c>
    </row>
    <row r="2" spans="1:97" x14ac:dyDescent="0.25">
      <c r="C2" s="4" t="s">
        <v>11</v>
      </c>
      <c r="D2" s="4" t="s">
        <v>14</v>
      </c>
      <c r="E2" s="4" t="s">
        <v>13</v>
      </c>
      <c r="F2" s="4" t="s">
        <v>15</v>
      </c>
      <c r="G2" s="4" t="s">
        <v>9</v>
      </c>
      <c r="H2" s="4" t="s">
        <v>12</v>
      </c>
      <c r="I2" s="4" t="s">
        <v>16</v>
      </c>
      <c r="J2" s="4" t="s">
        <v>17</v>
      </c>
      <c r="L2" s="4" t="s">
        <v>55</v>
      </c>
      <c r="M2" s="4" t="s">
        <v>56</v>
      </c>
      <c r="N2" s="4" t="s">
        <v>57</v>
      </c>
      <c r="O2" s="4" t="s">
        <v>58</v>
      </c>
      <c r="P2" s="4" t="s">
        <v>59</v>
      </c>
    </row>
    <row r="3" spans="1:97" x14ac:dyDescent="0.25">
      <c r="B3" t="s">
        <v>52</v>
      </c>
      <c r="C3" s="2">
        <v>95809</v>
      </c>
      <c r="D3" s="2"/>
      <c r="E3" s="2"/>
      <c r="F3" s="2"/>
      <c r="G3" s="2">
        <v>98412</v>
      </c>
      <c r="H3" s="2"/>
      <c r="I3" s="2"/>
      <c r="J3" s="2"/>
      <c r="K3" s="2"/>
      <c r="L3" s="2"/>
      <c r="M3" s="2"/>
      <c r="N3" s="2">
        <v>378539</v>
      </c>
      <c r="O3" s="2">
        <v>388958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</row>
    <row r="4" spans="1:97" x14ac:dyDescent="0.25">
      <c r="B4" t="s">
        <v>48</v>
      </c>
      <c r="C4" s="2">
        <v>11995</v>
      </c>
      <c r="D4" s="2"/>
      <c r="E4" s="2"/>
      <c r="F4" s="2"/>
      <c r="G4" s="2">
        <v>11804</v>
      </c>
      <c r="H4" s="2"/>
      <c r="I4" s="2"/>
      <c r="J4" s="2"/>
      <c r="K4" s="2"/>
      <c r="L4" s="2"/>
      <c r="M4" s="2"/>
      <c r="N4" s="2">
        <v>45748</v>
      </c>
      <c r="O4" s="2">
        <v>46892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</row>
    <row r="5" spans="1:97" x14ac:dyDescent="0.25">
      <c r="B5" t="s">
        <v>49</v>
      </c>
      <c r="C5" s="2">
        <v>8639</v>
      </c>
      <c r="D5" s="2"/>
      <c r="E5" s="2"/>
      <c r="F5" s="2"/>
      <c r="G5" s="2">
        <v>9034</v>
      </c>
      <c r="H5" s="2"/>
      <c r="I5" s="2"/>
      <c r="J5" s="2"/>
      <c r="K5" s="2"/>
      <c r="L5" s="2"/>
      <c r="M5" s="2"/>
      <c r="N5" s="2">
        <v>8954</v>
      </c>
      <c r="O5" s="2">
        <v>8988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</row>
    <row r="6" spans="1:97" x14ac:dyDescent="0.25">
      <c r="B6" t="s">
        <v>50</v>
      </c>
      <c r="C6" s="2">
        <v>7324</v>
      </c>
      <c r="D6" s="2"/>
      <c r="E6" s="2"/>
      <c r="F6" s="2"/>
      <c r="G6" s="2">
        <v>7628</v>
      </c>
      <c r="H6" s="2"/>
      <c r="I6" s="2"/>
      <c r="J6" s="2"/>
      <c r="K6" s="2"/>
      <c r="L6" s="2"/>
      <c r="M6" s="2"/>
      <c r="N6" s="2">
        <v>7609</v>
      </c>
      <c r="O6" s="2">
        <v>7623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</row>
    <row r="7" spans="1:97" x14ac:dyDescent="0.25">
      <c r="B7" t="s">
        <v>51</v>
      </c>
      <c r="C7" s="6">
        <v>19.100000000000001</v>
      </c>
      <c r="D7" s="6"/>
      <c r="E7" s="6"/>
      <c r="F7" s="6"/>
      <c r="G7" s="6">
        <v>19.100000000000001</v>
      </c>
      <c r="H7" s="6"/>
      <c r="I7" s="2"/>
      <c r="J7" s="2"/>
      <c r="K7" s="2"/>
      <c r="L7" s="2"/>
      <c r="M7" s="2"/>
      <c r="N7" s="2">
        <v>17.8</v>
      </c>
      <c r="O7" s="2">
        <v>19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</row>
    <row r="8" spans="1:97" x14ac:dyDescent="0.25">
      <c r="B8" t="s">
        <v>53</v>
      </c>
      <c r="C8" s="6">
        <v>102</v>
      </c>
      <c r="D8" s="6"/>
      <c r="E8" s="6"/>
      <c r="F8" s="6"/>
      <c r="G8" s="6">
        <v>104.7</v>
      </c>
      <c r="H8" s="6"/>
      <c r="I8" s="2"/>
      <c r="J8" s="2"/>
      <c r="K8" s="2"/>
      <c r="L8" s="2"/>
      <c r="M8" s="2"/>
      <c r="N8" s="2">
        <v>1043</v>
      </c>
      <c r="O8" s="2">
        <v>1033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</row>
    <row r="9" spans="1:97" x14ac:dyDescent="0.25">
      <c r="B9" t="s">
        <v>54</v>
      </c>
      <c r="C9" s="6">
        <v>3.34</v>
      </c>
      <c r="D9" s="6"/>
      <c r="E9" s="6"/>
      <c r="F9" s="6"/>
      <c r="G9" s="6">
        <v>3.2</v>
      </c>
      <c r="H9" s="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</row>
    <row r="10" spans="1:97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</row>
    <row r="11" spans="1:97" x14ac:dyDescent="0.25">
      <c r="B11" t="s">
        <v>38</v>
      </c>
      <c r="C11" s="2">
        <v>730</v>
      </c>
      <c r="D11" s="2"/>
      <c r="E11" s="2"/>
      <c r="F11" s="2"/>
      <c r="G11" s="2">
        <v>788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</row>
    <row r="12" spans="1:97" x14ac:dyDescent="0.25">
      <c r="B12" t="s">
        <v>39</v>
      </c>
      <c r="C12" s="2">
        <v>209</v>
      </c>
      <c r="D12" s="2"/>
      <c r="E12" s="2"/>
      <c r="F12" s="2"/>
      <c r="G12" s="2">
        <v>257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</row>
    <row r="13" spans="1:97" x14ac:dyDescent="0.25">
      <c r="B13" t="s">
        <v>40</v>
      </c>
      <c r="C13" s="2">
        <v>137</v>
      </c>
      <c r="D13" s="2"/>
      <c r="E13" s="2"/>
      <c r="F13" s="2"/>
      <c r="G13" s="2">
        <v>156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</row>
    <row r="14" spans="1:97" x14ac:dyDescent="0.25">
      <c r="B14" t="s">
        <v>41</v>
      </c>
      <c r="C14" s="2">
        <v>104</v>
      </c>
      <c r="D14" s="2"/>
      <c r="E14" s="2"/>
      <c r="F14" s="2"/>
      <c r="G14" s="2">
        <v>114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</row>
    <row r="15" spans="1:97" x14ac:dyDescent="0.25">
      <c r="B15" t="s">
        <v>42</v>
      </c>
      <c r="C15" s="2">
        <v>202</v>
      </c>
      <c r="D15" s="2"/>
      <c r="E15" s="2"/>
      <c r="F15" s="2"/>
      <c r="G15" s="2">
        <v>217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</row>
    <row r="16" spans="1:97" x14ac:dyDescent="0.25">
      <c r="B16" t="s">
        <v>43</v>
      </c>
      <c r="C16" s="2">
        <v>702</v>
      </c>
      <c r="D16" s="2"/>
      <c r="E16" s="2"/>
      <c r="F16" s="2"/>
      <c r="G16" s="2">
        <v>758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</row>
    <row r="17" spans="2:97" x14ac:dyDescent="0.25">
      <c r="B17" t="s">
        <v>44</v>
      </c>
      <c r="C17" s="2">
        <v>440</v>
      </c>
      <c r="D17" s="2"/>
      <c r="E17" s="2"/>
      <c r="F17" s="2"/>
      <c r="G17" s="2">
        <v>448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</row>
    <row r="18" spans="2:97" x14ac:dyDescent="0.25">
      <c r="B18" t="s">
        <v>45</v>
      </c>
      <c r="C18" s="2">
        <v>265</v>
      </c>
      <c r="D18" s="2"/>
      <c r="E18" s="2"/>
      <c r="F18" s="2"/>
      <c r="G18" s="2">
        <v>315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</row>
    <row r="19" spans="2:97" x14ac:dyDescent="0.25">
      <c r="B19" t="s">
        <v>46</v>
      </c>
      <c r="C19" s="2">
        <v>638</v>
      </c>
      <c r="D19" s="2"/>
      <c r="E19" s="2"/>
      <c r="F19" s="2"/>
      <c r="G19" s="2">
        <v>674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</row>
    <row r="20" spans="2:97" x14ac:dyDescent="0.25">
      <c r="B20" t="s">
        <v>18</v>
      </c>
      <c r="C20" s="2">
        <v>3427</v>
      </c>
      <c r="D20" s="2"/>
      <c r="E20" s="2"/>
      <c r="F20" s="2"/>
      <c r="G20" s="2">
        <v>3727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</row>
    <row r="21" spans="2:97" x14ac:dyDescent="0.25">
      <c r="B21" t="s">
        <v>19</v>
      </c>
      <c r="C21" s="2">
        <v>93</v>
      </c>
      <c r="D21" s="2"/>
      <c r="E21" s="2"/>
      <c r="F21" s="2"/>
      <c r="G21" s="2">
        <v>68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</row>
    <row r="22" spans="2:97" x14ac:dyDescent="0.25">
      <c r="B22" s="1" t="s">
        <v>20</v>
      </c>
      <c r="C22" s="5">
        <f>+C20+C21</f>
        <v>3520</v>
      </c>
      <c r="D22" s="5">
        <f t="shared" ref="D22:J22" si="0">+D20+D21</f>
        <v>0</v>
      </c>
      <c r="E22" s="5">
        <f t="shared" si="0"/>
        <v>0</v>
      </c>
      <c r="F22" s="5">
        <f t="shared" si="0"/>
        <v>0</v>
      </c>
      <c r="G22" s="5">
        <f t="shared" si="0"/>
        <v>3795</v>
      </c>
      <c r="H22" s="5">
        <f t="shared" si="0"/>
        <v>0</v>
      </c>
      <c r="I22" s="5">
        <f t="shared" si="0"/>
        <v>0</v>
      </c>
      <c r="J22" s="5">
        <f t="shared" si="0"/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</row>
    <row r="23" spans="2:97" x14ac:dyDescent="0.25">
      <c r="B23" t="s">
        <v>21</v>
      </c>
      <c r="C23" s="2">
        <v>690</v>
      </c>
      <c r="D23" s="2"/>
      <c r="E23" s="2"/>
      <c r="F23" s="2"/>
      <c r="G23" s="2">
        <v>682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</row>
    <row r="24" spans="2:97" x14ac:dyDescent="0.25">
      <c r="B24" t="s">
        <v>22</v>
      </c>
      <c r="C24" s="2">
        <v>458</v>
      </c>
      <c r="D24" s="2"/>
      <c r="E24" s="2"/>
      <c r="F24" s="2"/>
      <c r="G24" s="2">
        <v>481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</row>
    <row r="25" spans="2:97" x14ac:dyDescent="0.25">
      <c r="B25" t="s">
        <v>23</v>
      </c>
      <c r="C25" s="2">
        <v>94</v>
      </c>
      <c r="D25" s="2"/>
      <c r="E25" s="2"/>
      <c r="F25" s="2"/>
      <c r="G25" s="2">
        <v>124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</row>
    <row r="26" spans="2:97" x14ac:dyDescent="0.25">
      <c r="B26" t="s">
        <v>24</v>
      </c>
      <c r="C26" s="2">
        <v>82</v>
      </c>
      <c r="D26" s="2"/>
      <c r="E26" s="2"/>
      <c r="F26" s="2"/>
      <c r="G26" s="2">
        <v>99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</row>
    <row r="27" spans="2:97" x14ac:dyDescent="0.25">
      <c r="B27" t="s">
        <v>25</v>
      </c>
      <c r="C27" s="2">
        <f t="shared" ref="C27:F27" si="1">+C22-SUM(C23:C26)</f>
        <v>2196</v>
      </c>
      <c r="D27" s="2">
        <f t="shared" si="1"/>
        <v>0</v>
      </c>
      <c r="E27" s="2">
        <f t="shared" si="1"/>
        <v>0</v>
      </c>
      <c r="F27" s="2">
        <f t="shared" si="1"/>
        <v>0</v>
      </c>
      <c r="G27" s="2">
        <f>+G22-SUM(G23:G26)</f>
        <v>2409</v>
      </c>
      <c r="H27" s="2">
        <f t="shared" ref="H27" si="2">+H22-SUM(H23:H26)</f>
        <v>0</v>
      </c>
      <c r="I27" s="2">
        <f t="shared" ref="I27" si="3">+I22-SUM(I23:I26)</f>
        <v>0</v>
      </c>
      <c r="J27" s="2">
        <f t="shared" ref="J27" si="4">+J22-SUM(J23:J26)</f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</row>
    <row r="28" spans="2:97" x14ac:dyDescent="0.25">
      <c r="B28" t="s">
        <v>26</v>
      </c>
      <c r="C28" s="2">
        <v>467</v>
      </c>
      <c r="D28" s="2"/>
      <c r="E28" s="2"/>
      <c r="F28" s="2"/>
      <c r="G28" s="2">
        <v>504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</row>
    <row r="29" spans="2:97" x14ac:dyDescent="0.25">
      <c r="B29" t="s">
        <v>27</v>
      </c>
      <c r="C29" s="2">
        <v>580</v>
      </c>
      <c r="D29" s="2"/>
      <c r="E29" s="2"/>
      <c r="F29" s="2"/>
      <c r="G29" s="2">
        <v>588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</row>
    <row r="30" spans="2:97" x14ac:dyDescent="0.25">
      <c r="B30" t="s">
        <v>28</v>
      </c>
      <c r="C30" s="2">
        <f t="shared" ref="C30:F30" si="5">+C27-C28-C29</f>
        <v>1149</v>
      </c>
      <c r="D30" s="2">
        <f t="shared" si="5"/>
        <v>0</v>
      </c>
      <c r="E30" s="2">
        <f t="shared" si="5"/>
        <v>0</v>
      </c>
      <c r="F30" s="2">
        <f t="shared" si="5"/>
        <v>0</v>
      </c>
      <c r="G30" s="2">
        <f>+G27-G28-G29</f>
        <v>1317</v>
      </c>
      <c r="H30" s="2">
        <f t="shared" ref="H30" si="6">+H27-H28-H29</f>
        <v>0</v>
      </c>
      <c r="I30" s="2">
        <f t="shared" ref="I30" si="7">+I27-I28-I29</f>
        <v>0</v>
      </c>
      <c r="J30" s="2">
        <f t="shared" ref="J30" si="8">+J27-J28-J29</f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</row>
    <row r="31" spans="2:97" x14ac:dyDescent="0.25">
      <c r="B31" t="s">
        <v>29</v>
      </c>
      <c r="C31" s="2">
        <v>-2</v>
      </c>
      <c r="D31" s="2"/>
      <c r="E31" s="2"/>
      <c r="F31" s="2"/>
      <c r="G31" s="2">
        <v>7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</row>
    <row r="32" spans="2:97" x14ac:dyDescent="0.25">
      <c r="B32" t="s">
        <v>30</v>
      </c>
      <c r="C32" s="2">
        <v>206</v>
      </c>
      <c r="D32" s="2"/>
      <c r="E32" s="2"/>
      <c r="F32" s="2"/>
      <c r="G32" s="2">
        <v>216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</row>
    <row r="33" spans="2:97" x14ac:dyDescent="0.25">
      <c r="B33" t="s">
        <v>31</v>
      </c>
      <c r="C33" s="2">
        <v>-88</v>
      </c>
      <c r="D33" s="2"/>
      <c r="E33" s="2"/>
      <c r="F33" s="2"/>
      <c r="G33" s="2">
        <v>-107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</row>
    <row r="34" spans="2:97" x14ac:dyDescent="0.25">
      <c r="B34" t="s">
        <v>32</v>
      </c>
      <c r="C34" s="2">
        <f t="shared" ref="C34:F34" si="9">+C30-SUM(C31:C33)</f>
        <v>1033</v>
      </c>
      <c r="D34" s="2">
        <f t="shared" si="9"/>
        <v>0</v>
      </c>
      <c r="E34" s="2">
        <f t="shared" si="9"/>
        <v>0</v>
      </c>
      <c r="F34" s="2">
        <f t="shared" si="9"/>
        <v>0</v>
      </c>
      <c r="G34" s="2">
        <f>+G30-SUM(G31:G33)</f>
        <v>1201</v>
      </c>
      <c r="H34" s="2">
        <f t="shared" ref="H34:J34" si="10">+H30-SUM(H31:H33)</f>
        <v>0</v>
      </c>
      <c r="I34" s="2">
        <f t="shared" si="10"/>
        <v>0</v>
      </c>
      <c r="J34" s="2">
        <f t="shared" si="10"/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</row>
    <row r="35" spans="2:97" x14ac:dyDescent="0.25">
      <c r="B35" t="s">
        <v>33</v>
      </c>
      <c r="C35" s="2">
        <f>242+17</f>
        <v>259</v>
      </c>
      <c r="D35" s="2"/>
      <c r="E35" s="2"/>
      <c r="F35" s="2"/>
      <c r="G35" s="2">
        <f>266+26</f>
        <v>292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</row>
    <row r="36" spans="2:97" x14ac:dyDescent="0.25">
      <c r="B36" t="s">
        <v>34</v>
      </c>
      <c r="C36" s="2">
        <f t="shared" ref="C36:F36" si="11">+C34-C35</f>
        <v>774</v>
      </c>
      <c r="D36" s="2">
        <f t="shared" si="11"/>
        <v>0</v>
      </c>
      <c r="E36" s="2">
        <f t="shared" si="11"/>
        <v>0</v>
      </c>
      <c r="F36" s="2">
        <f t="shared" si="11"/>
        <v>0</v>
      </c>
      <c r="G36" s="2">
        <f>+G34-G35</f>
        <v>909</v>
      </c>
      <c r="H36" s="2">
        <f t="shared" ref="H36:J36" si="12">+H34-H35</f>
        <v>0</v>
      </c>
      <c r="I36" s="2">
        <f t="shared" si="12"/>
        <v>0</v>
      </c>
      <c r="J36" s="2">
        <f t="shared" si="12"/>
        <v>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</row>
    <row r="37" spans="2:97" x14ac:dyDescent="0.25">
      <c r="B37" t="s">
        <v>35</v>
      </c>
      <c r="C37" s="2">
        <v>-1</v>
      </c>
      <c r="D37" s="2"/>
      <c r="E37" s="2"/>
      <c r="F37" s="2"/>
      <c r="G37" s="2">
        <v>-1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</row>
    <row r="38" spans="2:97" x14ac:dyDescent="0.25">
      <c r="B38" t="s">
        <v>36</v>
      </c>
      <c r="C38" s="2">
        <f t="shared" ref="C38:F38" si="13">+C36-C37</f>
        <v>775</v>
      </c>
      <c r="D38" s="2">
        <f t="shared" si="13"/>
        <v>0</v>
      </c>
      <c r="E38" s="2">
        <f t="shared" si="13"/>
        <v>0</v>
      </c>
      <c r="F38" s="2">
        <f t="shared" si="13"/>
        <v>0</v>
      </c>
      <c r="G38" s="2">
        <f>+G36-G37</f>
        <v>910</v>
      </c>
      <c r="H38" s="2">
        <f t="shared" ref="H38:J38" si="14">+H36-H37</f>
        <v>0</v>
      </c>
      <c r="I38" s="2">
        <f t="shared" si="14"/>
        <v>0</v>
      </c>
      <c r="J38" s="2">
        <f t="shared" si="14"/>
        <v>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</row>
    <row r="39" spans="2:97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</row>
    <row r="40" spans="2:97" x14ac:dyDescent="0.25">
      <c r="B40" t="s">
        <v>37</v>
      </c>
      <c r="C40" s="2">
        <f t="shared" ref="C40:F40" si="15">+C38/C41</f>
        <v>0.83118833118833124</v>
      </c>
      <c r="D40" s="2" t="e">
        <f t="shared" si="15"/>
        <v>#DIV/0!</v>
      </c>
      <c r="E40" s="2" t="e">
        <f t="shared" si="15"/>
        <v>#DIV/0!</v>
      </c>
      <c r="F40" s="2" t="e">
        <f t="shared" si="15"/>
        <v>#DIV/0!</v>
      </c>
      <c r="G40" s="2">
        <f>+G38/G41</f>
        <v>0.97513930561508777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</row>
    <row r="41" spans="2:97" x14ac:dyDescent="0.25">
      <c r="B41" t="s">
        <v>3</v>
      </c>
      <c r="C41" s="2">
        <v>932.4</v>
      </c>
      <c r="D41" s="2"/>
      <c r="E41" s="2"/>
      <c r="F41" s="2"/>
      <c r="G41" s="2">
        <v>933.2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</row>
    <row r="42" spans="2:97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</row>
    <row r="43" spans="2:97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</row>
    <row r="44" spans="2:97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</row>
    <row r="45" spans="2:97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</row>
    <row r="46" spans="2:97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</row>
    <row r="47" spans="2:97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</row>
    <row r="48" spans="2:97" x14ac:dyDescent="0.25">
      <c r="B48" t="s">
        <v>47</v>
      </c>
      <c r="C48" s="2">
        <v>19997</v>
      </c>
      <c r="D48" s="2"/>
      <c r="E48" s="2"/>
      <c r="F48" s="2"/>
      <c r="G48" s="2">
        <v>19749</v>
      </c>
      <c r="H48" s="2"/>
      <c r="I48" s="2"/>
      <c r="J48" s="2"/>
      <c r="K48" s="2"/>
      <c r="L48" s="2"/>
      <c r="M48" s="2"/>
      <c r="N48" s="2">
        <v>20256</v>
      </c>
      <c r="O48" s="2">
        <v>20144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</row>
    <row r="49" spans="3:97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</row>
    <row r="50" spans="3:97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</row>
    <row r="51" spans="3:97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</row>
    <row r="52" spans="3:97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</row>
    <row r="53" spans="3:97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</row>
    <row r="54" spans="3:97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</row>
    <row r="55" spans="3:97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</row>
    <row r="56" spans="3:97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</row>
    <row r="57" spans="3:97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</row>
    <row r="58" spans="3:97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</row>
    <row r="59" spans="3:97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</row>
    <row r="60" spans="3:97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</row>
    <row r="61" spans="3:97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</row>
    <row r="62" spans="3:97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</row>
    <row r="63" spans="3:97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</row>
    <row r="64" spans="3:97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</row>
    <row r="65" spans="3:97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</row>
    <row r="66" spans="3:97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</row>
    <row r="67" spans="3:97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</row>
    <row r="68" spans="3:97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</row>
    <row r="69" spans="3:97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</row>
    <row r="70" spans="3:97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</row>
    <row r="71" spans="3:97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</row>
    <row r="72" spans="3:97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</row>
    <row r="73" spans="3:97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</row>
    <row r="74" spans="3:97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</row>
    <row r="75" spans="3:97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</row>
    <row r="76" spans="3:97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</row>
    <row r="77" spans="3:97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</row>
    <row r="78" spans="3:97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</row>
    <row r="79" spans="3:97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</row>
    <row r="80" spans="3:97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</row>
    <row r="81" spans="3:97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</row>
    <row r="82" spans="3:97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</row>
    <row r="83" spans="3:97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</row>
    <row r="84" spans="3:97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</row>
    <row r="85" spans="3:97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</row>
    <row r="86" spans="3:97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</row>
    <row r="87" spans="3:97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</row>
    <row r="88" spans="3:97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</row>
    <row r="89" spans="3:97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</row>
    <row r="90" spans="3:97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</row>
    <row r="91" spans="3:97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</row>
    <row r="92" spans="3:97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</row>
    <row r="93" spans="3:97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</row>
    <row r="94" spans="3:97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</row>
    <row r="95" spans="3:97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</row>
    <row r="96" spans="3:97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</row>
    <row r="97" spans="3:97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</row>
    <row r="98" spans="3:97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</row>
    <row r="99" spans="3:97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</row>
    <row r="100" spans="3:97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</row>
    <row r="101" spans="3:97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</row>
    <row r="102" spans="3:97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</row>
    <row r="103" spans="3:97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</row>
    <row r="104" spans="3:97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</row>
    <row r="105" spans="3:97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</row>
    <row r="106" spans="3:97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</row>
    <row r="107" spans="3:97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</row>
    <row r="108" spans="3:97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</row>
    <row r="109" spans="3:97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</row>
    <row r="110" spans="3:97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</row>
    <row r="111" spans="3:97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</row>
    <row r="112" spans="3:97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</row>
    <row r="113" spans="3:97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</row>
    <row r="114" spans="3:97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</row>
    <row r="115" spans="3:97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</row>
    <row r="116" spans="3:97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</row>
    <row r="117" spans="3:97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</row>
    <row r="118" spans="3:97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</row>
    <row r="119" spans="3:97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</row>
    <row r="120" spans="3:97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</row>
    <row r="121" spans="3:97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</row>
    <row r="122" spans="3:97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</row>
    <row r="123" spans="3:97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</row>
    <row r="124" spans="3:97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</row>
    <row r="125" spans="3:97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</row>
    <row r="126" spans="3:97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</row>
    <row r="127" spans="3:97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</row>
    <row r="128" spans="3:97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</row>
    <row r="129" spans="3:97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</row>
    <row r="130" spans="3:97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</row>
    <row r="131" spans="3:97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</row>
    <row r="132" spans="3:97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</row>
    <row r="133" spans="3:97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</row>
    <row r="134" spans="3:97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</row>
    <row r="135" spans="3:97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</row>
    <row r="136" spans="3:97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</row>
    <row r="137" spans="3:97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</row>
    <row r="138" spans="3:97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</row>
    <row r="139" spans="3:97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</row>
    <row r="140" spans="3:97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</row>
    <row r="141" spans="3:97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</row>
    <row r="142" spans="3:97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</row>
    <row r="143" spans="3:97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</row>
    <row r="144" spans="3:97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</row>
    <row r="145" spans="3:97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</row>
    <row r="146" spans="3:97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</row>
    <row r="147" spans="3:97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</row>
    <row r="148" spans="3:97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</row>
    <row r="149" spans="3:97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</row>
    <row r="150" spans="3:97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</row>
    <row r="151" spans="3:97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</row>
    <row r="152" spans="3:97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</row>
    <row r="153" spans="3:97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</row>
    <row r="154" spans="3:97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</row>
    <row r="155" spans="3:97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</row>
    <row r="156" spans="3:97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</row>
    <row r="157" spans="3:97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</row>
    <row r="158" spans="3:97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</row>
    <row r="159" spans="3:97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</row>
    <row r="160" spans="3:97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</row>
    <row r="161" spans="3:97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</row>
    <row r="162" spans="3:97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</row>
    <row r="163" spans="3:97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</row>
    <row r="164" spans="3:97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</row>
    <row r="165" spans="3:97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</row>
    <row r="166" spans="3:97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</row>
    <row r="167" spans="3:97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</row>
    <row r="168" spans="3:97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</row>
    <row r="169" spans="3:97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</row>
    <row r="170" spans="3:97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</row>
    <row r="171" spans="3:97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</row>
    <row r="172" spans="3:97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</row>
    <row r="173" spans="3:97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</row>
    <row r="174" spans="3:97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</row>
    <row r="175" spans="3:97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</row>
    <row r="176" spans="3:97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</row>
    <row r="177" spans="3:97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</row>
    <row r="178" spans="3:97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</row>
    <row r="179" spans="3:97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</row>
    <row r="180" spans="3:97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</row>
    <row r="181" spans="3:97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</row>
    <row r="182" spans="3:97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</row>
    <row r="183" spans="3:97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</row>
    <row r="184" spans="3:97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</row>
    <row r="185" spans="3:97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</row>
    <row r="186" spans="3:97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</row>
    <row r="187" spans="3:97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</row>
    <row r="188" spans="3:97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</row>
    <row r="189" spans="3:97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</row>
    <row r="190" spans="3:97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</row>
    <row r="191" spans="3:97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</row>
    <row r="192" spans="3:97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</row>
    <row r="193" spans="3:97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</row>
    <row r="194" spans="3:97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</row>
    <row r="195" spans="3:97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</row>
    <row r="196" spans="3:97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</row>
    <row r="197" spans="3:97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</row>
    <row r="198" spans="3:97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</row>
    <row r="199" spans="3:97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</row>
    <row r="200" spans="3:97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</row>
    <row r="201" spans="3:97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</row>
    <row r="202" spans="3:97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</row>
    <row r="203" spans="3:97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</row>
    <row r="204" spans="3:97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</row>
    <row r="205" spans="3:97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</row>
    <row r="206" spans="3:97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</row>
    <row r="207" spans="3:97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</row>
    <row r="208" spans="3:97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</row>
    <row r="209" spans="3:97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</row>
    <row r="210" spans="3:97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</row>
    <row r="211" spans="3:97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</row>
    <row r="212" spans="3:97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</row>
    <row r="213" spans="3:97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</row>
    <row r="214" spans="3:97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</row>
    <row r="215" spans="3:97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</row>
    <row r="216" spans="3:97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</row>
    <row r="217" spans="3:97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</row>
    <row r="218" spans="3:97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</row>
    <row r="219" spans="3:97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</row>
    <row r="220" spans="3:97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</row>
    <row r="221" spans="3:97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</row>
    <row r="222" spans="3:97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</row>
    <row r="223" spans="3:97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</row>
    <row r="224" spans="3:97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</row>
    <row r="225" spans="3:97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</row>
    <row r="226" spans="3:97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</row>
    <row r="227" spans="3:97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</row>
    <row r="228" spans="3:97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</row>
    <row r="229" spans="3:97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</row>
    <row r="230" spans="3:97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</row>
    <row r="231" spans="3:97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</row>
    <row r="232" spans="3:97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</row>
    <row r="233" spans="3:97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</row>
    <row r="234" spans="3:97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</row>
    <row r="235" spans="3:97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</row>
    <row r="236" spans="3:97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</row>
    <row r="237" spans="3:97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</row>
    <row r="238" spans="3:97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</row>
    <row r="239" spans="3:97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</row>
    <row r="240" spans="3:97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</row>
    <row r="241" spans="3:97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</row>
    <row r="242" spans="3:97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</row>
    <row r="243" spans="3:97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</row>
    <row r="244" spans="3:97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</row>
    <row r="245" spans="3:97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</row>
    <row r="246" spans="3:97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</row>
    <row r="247" spans="3:97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</row>
    <row r="248" spans="3:97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</row>
    <row r="249" spans="3:97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</row>
    <row r="250" spans="3:97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</row>
    <row r="251" spans="3:97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</row>
    <row r="252" spans="3:97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</row>
    <row r="253" spans="3:97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</row>
    <row r="254" spans="3:97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</row>
    <row r="255" spans="3:97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</row>
    <row r="256" spans="3:97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</row>
    <row r="257" spans="3:97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</row>
    <row r="258" spans="3:97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</row>
    <row r="259" spans="3:97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</row>
    <row r="260" spans="3:97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</row>
    <row r="261" spans="3:97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</row>
    <row r="262" spans="3:97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</row>
    <row r="263" spans="3:97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</row>
    <row r="264" spans="3:97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</row>
    <row r="265" spans="3:97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</row>
    <row r="266" spans="3:97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</row>
    <row r="267" spans="3:97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</row>
    <row r="268" spans="3:97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</row>
    <row r="269" spans="3:97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</row>
    <row r="270" spans="3:97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</row>
    <row r="271" spans="3:97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</row>
    <row r="272" spans="3:97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</row>
    <row r="273" spans="3:97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</row>
    <row r="274" spans="3:97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</row>
    <row r="275" spans="3:97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</row>
    <row r="276" spans="3:97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</row>
    <row r="277" spans="3:97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</row>
    <row r="278" spans="3:97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</row>
    <row r="279" spans="3:97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</row>
    <row r="280" spans="3:97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</row>
    <row r="281" spans="3:97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</row>
    <row r="282" spans="3:97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</row>
    <row r="283" spans="3:97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</row>
    <row r="284" spans="3:97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</row>
    <row r="285" spans="3:97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</row>
    <row r="286" spans="3:97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</row>
    <row r="287" spans="3:97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</row>
    <row r="288" spans="3:97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</row>
    <row r="289" spans="3:97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</row>
    <row r="290" spans="3:97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</row>
    <row r="291" spans="3:97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</row>
    <row r="292" spans="3:97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</row>
    <row r="293" spans="3:97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</row>
    <row r="294" spans="3:97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</row>
    <row r="295" spans="3:97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</row>
    <row r="296" spans="3:97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</row>
    <row r="297" spans="3:97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</row>
    <row r="298" spans="3:97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</row>
    <row r="299" spans="3:97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</row>
    <row r="300" spans="3:97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</row>
    <row r="301" spans="3:97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</row>
    <row r="302" spans="3:97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</row>
    <row r="303" spans="3:97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</row>
    <row r="304" spans="3:97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</row>
    <row r="305" spans="3:97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</row>
    <row r="306" spans="3:97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</row>
    <row r="307" spans="3:97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</row>
    <row r="308" spans="3:97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</row>
    <row r="309" spans="3:97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</row>
    <row r="310" spans="3:97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</row>
    <row r="311" spans="3:97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</row>
    <row r="312" spans="3:97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</row>
    <row r="313" spans="3:97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</row>
    <row r="314" spans="3:97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</row>
    <row r="315" spans="3:97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</row>
    <row r="316" spans="3:97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</row>
    <row r="317" spans="3:97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</row>
    <row r="318" spans="3:97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</row>
    <row r="319" spans="3:97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</row>
    <row r="320" spans="3:97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</row>
    <row r="321" spans="3:97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</row>
    <row r="322" spans="3:97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</row>
    <row r="323" spans="3:97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</row>
    <row r="324" spans="3:97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</row>
    <row r="325" spans="3:97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</row>
    <row r="326" spans="3:97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</row>
    <row r="327" spans="3:97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</row>
    <row r="328" spans="3:97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</row>
    <row r="329" spans="3:97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</row>
    <row r="330" spans="3:97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</row>
    <row r="331" spans="3:97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</row>
    <row r="332" spans="3:97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</row>
    <row r="333" spans="3:97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</row>
    <row r="334" spans="3:97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</row>
    <row r="335" spans="3:97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</row>
    <row r="336" spans="3:97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</row>
    <row r="337" spans="3:97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</row>
    <row r="338" spans="3:97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</row>
    <row r="339" spans="3:97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</row>
    <row r="340" spans="3:97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</row>
    <row r="341" spans="3:97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</row>
    <row r="342" spans="3:97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</row>
    <row r="343" spans="3:97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</row>
    <row r="344" spans="3:97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</row>
    <row r="345" spans="3:97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</row>
    <row r="346" spans="3:97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</row>
    <row r="347" spans="3:97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</row>
    <row r="348" spans="3:97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</row>
    <row r="349" spans="3:97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</row>
    <row r="350" spans="3:97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</row>
    <row r="351" spans="3:97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</row>
    <row r="352" spans="3:97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</row>
    <row r="353" spans="3:97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</row>
    <row r="354" spans="3:97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</row>
    <row r="355" spans="3:97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</row>
    <row r="356" spans="3:97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</row>
    <row r="357" spans="3:97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</row>
    <row r="358" spans="3:97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</row>
    <row r="359" spans="3:97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</row>
    <row r="360" spans="3:97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</row>
    <row r="361" spans="3:97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</row>
    <row r="362" spans="3:97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</row>
    <row r="363" spans="3:97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</row>
    <row r="364" spans="3:97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</row>
    <row r="365" spans="3:97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</row>
    <row r="366" spans="3:97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</row>
    <row r="367" spans="3:97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</row>
    <row r="368" spans="3:97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</row>
    <row r="369" spans="3:97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</row>
    <row r="370" spans="3:97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</row>
    <row r="371" spans="3:97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</row>
    <row r="372" spans="3:97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</row>
    <row r="373" spans="3:97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</row>
    <row r="374" spans="3:97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</row>
    <row r="375" spans="3:97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</row>
    <row r="376" spans="3:97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</row>
    <row r="377" spans="3:97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</row>
    <row r="378" spans="3:97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</row>
    <row r="379" spans="3:97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</row>
    <row r="380" spans="3:97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</row>
    <row r="381" spans="3:97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</row>
    <row r="382" spans="3:97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</row>
    <row r="383" spans="3:97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</row>
    <row r="384" spans="3:97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</row>
    <row r="385" spans="3:97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</row>
    <row r="386" spans="3:97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</row>
    <row r="387" spans="3:97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</row>
    <row r="388" spans="3:97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</row>
    <row r="389" spans="3:97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</row>
    <row r="390" spans="3:97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</row>
    <row r="391" spans="3:97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</row>
    <row r="392" spans="3:97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</row>
    <row r="393" spans="3:97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</row>
    <row r="394" spans="3:97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</row>
    <row r="395" spans="3:97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</row>
    <row r="396" spans="3:97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</row>
    <row r="397" spans="3:97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</row>
    <row r="398" spans="3:97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</row>
    <row r="399" spans="3:97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</row>
    <row r="400" spans="3:97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</row>
    <row r="401" spans="3:97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</row>
    <row r="402" spans="3:97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</row>
    <row r="403" spans="3:97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</row>
    <row r="404" spans="3:97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</row>
    <row r="405" spans="3:97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</row>
    <row r="406" spans="3:97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</row>
    <row r="407" spans="3:97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</row>
    <row r="408" spans="3:97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</row>
    <row r="409" spans="3:97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</row>
    <row r="410" spans="3:97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</row>
    <row r="411" spans="3:97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</row>
    <row r="412" spans="3:97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</row>
    <row r="413" spans="3:97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</row>
    <row r="414" spans="3:97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</row>
    <row r="415" spans="3:97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</row>
    <row r="416" spans="3:97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</row>
    <row r="417" spans="3:97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</row>
    <row r="418" spans="3:97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</row>
    <row r="419" spans="3:97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</row>
    <row r="420" spans="3:97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</row>
    <row r="421" spans="3:97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</row>
    <row r="422" spans="3:97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</row>
    <row r="423" spans="3:97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</row>
    <row r="424" spans="3:97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</row>
    <row r="425" spans="3:97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</row>
    <row r="426" spans="3:97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</row>
    <row r="427" spans="3:97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</row>
    <row r="428" spans="3:97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</row>
    <row r="429" spans="3:97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</row>
    <row r="430" spans="3:97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</row>
    <row r="431" spans="3:97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</row>
    <row r="432" spans="3:97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</row>
    <row r="433" spans="3:97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</row>
    <row r="434" spans="3:97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</row>
    <row r="435" spans="3:97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</row>
    <row r="436" spans="3:97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</row>
    <row r="437" spans="3:97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</row>
    <row r="438" spans="3:97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</row>
    <row r="439" spans="3:97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</row>
    <row r="440" spans="3:97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</row>
    <row r="441" spans="3:97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</row>
    <row r="442" spans="3:97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</row>
    <row r="443" spans="3:97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</row>
    <row r="444" spans="3:97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</row>
    <row r="445" spans="3:97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</row>
    <row r="446" spans="3:97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</row>
    <row r="447" spans="3:97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</row>
    <row r="448" spans="3:97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</row>
    <row r="449" spans="3:97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</row>
    <row r="450" spans="3:97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</row>
    <row r="451" spans="3:97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</row>
    <row r="452" spans="3:97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</row>
    <row r="453" spans="3:97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</row>
    <row r="454" spans="3:97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</row>
    <row r="455" spans="3:97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</row>
    <row r="456" spans="3:97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</row>
    <row r="457" spans="3:97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</row>
    <row r="458" spans="3:97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</row>
    <row r="459" spans="3:97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</row>
    <row r="460" spans="3:97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</row>
    <row r="461" spans="3:97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</row>
    <row r="462" spans="3:97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</row>
    <row r="463" spans="3:97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</row>
    <row r="464" spans="3:97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</row>
    <row r="465" spans="3:97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</row>
    <row r="466" spans="3:97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</row>
    <row r="467" spans="3:97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</row>
    <row r="468" spans="3:97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</row>
    <row r="469" spans="3:97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</row>
    <row r="470" spans="3:97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</row>
    <row r="471" spans="3:97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</row>
    <row r="472" spans="3:97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</row>
    <row r="473" spans="3:97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</row>
    <row r="474" spans="3:97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</row>
    <row r="475" spans="3:97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</row>
    <row r="476" spans="3:97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</row>
    <row r="477" spans="3:97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</row>
    <row r="478" spans="3:97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</row>
    <row r="479" spans="3:97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</row>
    <row r="480" spans="3:97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</row>
    <row r="481" spans="3:97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</row>
    <row r="482" spans="3:97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</row>
    <row r="483" spans="3:97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</row>
    <row r="484" spans="3:97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</row>
    <row r="485" spans="3:97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</row>
    <row r="486" spans="3:97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</row>
    <row r="487" spans="3:97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</row>
    <row r="488" spans="3:97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</row>
    <row r="489" spans="3:97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</row>
  </sheetData>
  <hyperlinks>
    <hyperlink ref="A1" location="Main!A1" display="Main" xr:uid="{A3C86C2D-CCEE-4886-AE0B-BEA9FF53907E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2025-05-19T12:40:50Z</dcterms:created>
  <dcterms:modified xsi:type="dcterms:W3CDTF">2025-05-19T17:00:47Z</dcterms:modified>
</cp:coreProperties>
</file>