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35BC666-95B6-4E95-A951-0F82F173ECB8}" xr6:coauthVersionLast="47" xr6:coauthVersionMax="47" xr10:uidLastSave="{00000000-0000-0000-0000-000000000000}"/>
  <bookViews>
    <workbookView xWindow="19095" yWindow="0" windowWidth="19410" windowHeight="20925" xr2:uid="{EEF2F3ED-6103-4FFF-8F02-B08006034F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2" l="1"/>
  <c r="M39" i="2"/>
  <c r="L39" i="2"/>
  <c r="K39" i="2"/>
  <c r="J39" i="2"/>
  <c r="I39" i="2"/>
  <c r="H39" i="2"/>
  <c r="G39" i="2"/>
  <c r="F39" i="2"/>
  <c r="E39" i="2"/>
  <c r="D39" i="2"/>
  <c r="C39" i="2"/>
  <c r="N38" i="2"/>
  <c r="M38" i="2"/>
  <c r="L38" i="2"/>
  <c r="K38" i="2"/>
  <c r="J38" i="2"/>
  <c r="I38" i="2"/>
  <c r="H38" i="2"/>
  <c r="G38" i="2"/>
  <c r="F38" i="2"/>
  <c r="E38" i="2"/>
  <c r="D38" i="2"/>
  <c r="C38" i="2"/>
  <c r="N37" i="2"/>
  <c r="M37" i="2"/>
  <c r="L37" i="2"/>
  <c r="K37" i="2"/>
  <c r="J37" i="2"/>
  <c r="I37" i="2"/>
  <c r="H37" i="2"/>
  <c r="G37" i="2"/>
  <c r="F37" i="2"/>
  <c r="E37" i="2"/>
  <c r="D37" i="2"/>
  <c r="C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K36" i="2"/>
  <c r="K35" i="2"/>
  <c r="K34" i="2"/>
  <c r="K33" i="2"/>
  <c r="K32" i="2"/>
  <c r="G19" i="2"/>
  <c r="N29" i="2"/>
  <c r="M29" i="2"/>
  <c r="J29" i="2"/>
  <c r="I29" i="2"/>
  <c r="F29" i="2"/>
  <c r="E29" i="2"/>
  <c r="D29" i="2"/>
  <c r="C29" i="2"/>
  <c r="L29" i="2"/>
  <c r="N27" i="2"/>
  <c r="M27" i="2"/>
  <c r="L27" i="2"/>
  <c r="J27" i="2"/>
  <c r="I27" i="2"/>
  <c r="F27" i="2"/>
  <c r="E27" i="2"/>
  <c r="D27" i="2"/>
  <c r="C27" i="2"/>
  <c r="N25" i="2"/>
  <c r="M25" i="2"/>
  <c r="L25" i="2"/>
  <c r="J25" i="2"/>
  <c r="I25" i="2"/>
  <c r="N23" i="2"/>
  <c r="M23" i="2"/>
  <c r="L23" i="2"/>
  <c r="J23" i="2"/>
  <c r="I23" i="2"/>
  <c r="N19" i="2"/>
  <c r="M19" i="2"/>
  <c r="L19" i="2"/>
  <c r="K19" i="2"/>
  <c r="K23" i="2" s="1"/>
  <c r="K25" i="2" s="1"/>
  <c r="K27" i="2" s="1"/>
  <c r="K29" i="2" s="1"/>
  <c r="J19" i="2"/>
  <c r="I19" i="2"/>
  <c r="H19" i="2"/>
  <c r="H23" i="2" s="1"/>
  <c r="H25" i="2" s="1"/>
  <c r="H27" i="2" s="1"/>
  <c r="H29" i="2" s="1"/>
  <c r="G23" i="2"/>
  <c r="G25" i="2" s="1"/>
  <c r="G27" i="2" s="1"/>
  <c r="G29" i="2" s="1"/>
  <c r="I5" i="1"/>
  <c r="I3" i="1"/>
  <c r="T8" i="2"/>
  <c r="T5" i="2"/>
  <c r="T11" i="2"/>
  <c r="T10" i="2"/>
  <c r="T9" i="2"/>
  <c r="T7" i="2"/>
  <c r="T6" i="2"/>
  <c r="T4" i="2"/>
  <c r="T3" i="2"/>
  <c r="U11" i="2"/>
  <c r="U10" i="2"/>
  <c r="U9" i="2"/>
  <c r="U8" i="2"/>
  <c r="U5" i="2"/>
  <c r="U7" i="2"/>
  <c r="U6" i="2"/>
  <c r="U4" i="2"/>
  <c r="U3" i="2"/>
  <c r="T39" i="2"/>
  <c r="S39" i="2"/>
  <c r="R39" i="2"/>
  <c r="Q39" i="2"/>
  <c r="P39" i="2"/>
  <c r="U39" i="2"/>
  <c r="T38" i="2"/>
  <c r="S38" i="2"/>
  <c r="R38" i="2"/>
  <c r="Q38" i="2"/>
  <c r="P38" i="2"/>
  <c r="U38" i="2"/>
  <c r="T37" i="2"/>
  <c r="S37" i="2"/>
  <c r="R37" i="2"/>
  <c r="Q37" i="2"/>
  <c r="P37" i="2"/>
  <c r="U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U36" i="2"/>
  <c r="U35" i="2"/>
  <c r="U34" i="2"/>
  <c r="U33" i="2"/>
  <c r="U32" i="2"/>
  <c r="T19" i="2"/>
  <c r="T23" i="2" s="1"/>
  <c r="T25" i="2" s="1"/>
  <c r="T27" i="2" s="1"/>
  <c r="T29" i="2" s="1"/>
  <c r="S19" i="2"/>
  <c r="S23" i="2" s="1"/>
  <c r="S25" i="2" s="1"/>
  <c r="S27" i="2" s="1"/>
  <c r="S29" i="2" s="1"/>
  <c r="R19" i="2"/>
  <c r="R23" i="2" s="1"/>
  <c r="R25" i="2" s="1"/>
  <c r="R27" i="2" s="1"/>
  <c r="R29" i="2" s="1"/>
  <c r="Q19" i="2"/>
  <c r="Q23" i="2" s="1"/>
  <c r="Q25" i="2" s="1"/>
  <c r="Q27" i="2" s="1"/>
  <c r="Q29" i="2" s="1"/>
  <c r="P19" i="2"/>
  <c r="P23" i="2" s="1"/>
  <c r="P25" i="2" s="1"/>
  <c r="P27" i="2" s="1"/>
  <c r="P29" i="2" s="1"/>
  <c r="U19" i="2"/>
  <c r="U23" i="2" s="1"/>
  <c r="U25" i="2" s="1"/>
  <c r="U27" i="2" s="1"/>
  <c r="U29" i="2" s="1"/>
  <c r="J8" i="2"/>
  <c r="I8" i="2"/>
  <c r="H8" i="2"/>
  <c r="G8" i="2"/>
  <c r="F8" i="2"/>
  <c r="E8" i="2"/>
  <c r="D8" i="2"/>
  <c r="C8" i="2"/>
  <c r="I5" i="2"/>
  <c r="H5" i="2"/>
  <c r="G5" i="2"/>
  <c r="F5" i="2"/>
  <c r="E5" i="2"/>
  <c r="D5" i="2"/>
  <c r="C5" i="2"/>
  <c r="J5" i="2"/>
  <c r="I4" i="1"/>
  <c r="I7" i="1" s="1"/>
</calcChain>
</file>

<file path=xl/sharedStrings.xml><?xml version="1.0" encoding="utf-8"?>
<sst xmlns="http://schemas.openxmlformats.org/spreadsheetml/2006/main" count="66" uniqueCount="62">
  <si>
    <t>RDDT</t>
  </si>
  <si>
    <t>Reddit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</si>
  <si>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</si>
  <si>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</si>
  <si>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</si>
  <si>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</si>
  <si>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</si>
  <si>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</si>
  <si>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</si>
  <si>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</si>
  <si>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</si>
  <si>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</si>
  <si>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</si>
  <si>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</si>
  <si>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</si>
  <si>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</si>
  <si>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</si>
  <si>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</si>
  <si>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</si>
  <si>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</si>
  <si>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</si>
  <si>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</si>
  <si>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</si>
  <si>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</si>
  <si>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</si>
  <si>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Q123</t>
  </si>
  <si>
    <t>Q223</t>
  </si>
  <si>
    <t>Q323</t>
  </si>
  <si>
    <t>Q423</t>
  </si>
  <si>
    <t>US DAUs</t>
  </si>
  <si>
    <t>ROW DAUs</t>
  </si>
  <si>
    <t>Total DAUs</t>
  </si>
  <si>
    <t>US WAUs</t>
  </si>
  <si>
    <t>ROW WAUs</t>
  </si>
  <si>
    <t>Total WAUs</t>
  </si>
  <si>
    <t>ARPU US</t>
  </si>
  <si>
    <t>ARPU ROW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</si>
  <si>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</si>
  <si>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</si>
  <si>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</si>
  <si>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</si>
  <si>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</si>
  <si>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</si>
  <si>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</si>
  <si>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</si>
  <si>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</si>
  <si>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</si>
  <si>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</si>
  <si>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</si>
  <si>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</si>
  <si>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US Revenue</t>
  </si>
  <si>
    <t>ROW Revenue</t>
  </si>
  <si>
    <t>Advertising Revenue</t>
  </si>
  <si>
    <t>Other Revenue</t>
  </si>
  <si>
    <t>US Growth</t>
  </si>
  <si>
    <t>ROW Growth</t>
  </si>
  <si>
    <t>Advertising Growth</t>
  </si>
  <si>
    <t>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</si>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</sst>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A2FA-95F7-4E65-B86E-FC1E16034119}">
  <dimension ref="A1:J7"/>
  <sheetViews>
    <sheetView tabSelected="1" topLeftCell="B1" zoomScale="200" zoomScaleNormal="200" workbookViewId="0">
      <selection activeCell="I6" sqref="I6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215</v>
      </c>
    </row>
    <row r="3" spans="1:10" x14ac:dyDescent="0.25">
      <c r="H3" t="s">
        <v>5</v>
      </c>
      <c r="I3" s="2">
        <f>134.585853+52.570328</f>
        <v>187.156181</v>
      </c>
      <c r="J3" s="4" t="s">
        <v>16</v>
      </c>
    </row>
    <row r="4" spans="1:10" x14ac:dyDescent="0.25">
      <c r="B4" t="s">
        <v>0</v>
      </c>
      <c r="H4" t="s">
        <v>6</v>
      </c>
      <c r="I4" s="2">
        <f>+I2*I3</f>
        <v>40238.578914999998</v>
      </c>
    </row>
    <row r="5" spans="1:10" x14ac:dyDescent="0.25">
      <c r="B5" t="s">
        <v>3</v>
      </c>
      <c r="H5" t="s">
        <v>7</v>
      </c>
      <c r="I5" s="2">
        <f>734.06+1325.881</f>
        <v>2059.9409999999998</v>
      </c>
      <c r="J5" s="4" t="s">
        <v>16</v>
      </c>
    </row>
    <row r="6" spans="1:10" x14ac:dyDescent="0.25">
      <c r="H6" t="s">
        <v>8</v>
      </c>
      <c r="I6" s="2">
        <v>0</v>
      </c>
      <c r="J6" s="4" t="s">
        <v>16</v>
      </c>
    </row>
    <row r="7" spans="1:10" x14ac:dyDescent="0.25">
      <c r="H7" t="s">
        <v>9</v>
      </c>
      <c r="I7" s="2">
        <f>+I4-I5+I6</f>
        <v>38178.637914999999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DE3C-FB2F-4A39-AA59-03125385A69E}">
  <dimension ref="A1:AM464"/>
  <sheetViews>
    <sheetView zoomScale="200" zoomScaleNormal="200" workbookViewId="0">
      <pane xSplit="2" ySplit="2" topLeftCell="K16" activePane="bottomRight" state="frozen"/>
      <selection pane="topRight" activeCell="C1" sqref="C1"/>
      <selection pane="bottomLeft" activeCell="A3" sqref="A3"/>
      <selection pane="bottomRight" activeCell="P37" sqref="P37"/>
    </sheetView>
  </sheetViews>
  <sheetFormatPr defaultRowHeight="15" x14ac:dyDescent="0.25"/>
  <cols>
    <col min="1" max="1" width="5.42578125" bestFit="1" customWidth="1"/>
    <col min="2" max="2" width="25" customWidth="1"/>
  </cols>
  <sheetData>
    <row r="1" spans="1:39" x14ac:dyDescent="0.25">
      <c r="A1" s="3" t="s">
        <v>10</v>
      </c>
    </row>
    <row r="2" spans="1:39" x14ac:dyDescent="0.25">
      <c r="C2" s="4" t="s">
        <v>25</v>
      </c>
      <c r="D2" s="4" t="s">
        <v>26</v>
      </c>
      <c r="E2" s="4" t="s">
        <v>27</v>
      </c>
      <c r="F2" s="4" t="s">
        <v>28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/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</row>
    <row r="3" spans="1:39" x14ac:dyDescent="0.25">
      <c r="B3" t="s">
        <v>29</v>
      </c>
      <c r="C3" s="5">
        <v>28.6</v>
      </c>
      <c r="D3" s="5">
        <v>28.7</v>
      </c>
      <c r="E3" s="5">
        <v>32</v>
      </c>
      <c r="F3" s="5">
        <v>36.4</v>
      </c>
      <c r="G3" s="5">
        <v>41.5</v>
      </c>
      <c r="H3" s="5">
        <v>45.5</v>
      </c>
      <c r="I3" s="5">
        <v>48.2</v>
      </c>
      <c r="J3" s="5">
        <v>48</v>
      </c>
      <c r="K3" s="5">
        <v>50.1</v>
      </c>
      <c r="L3" s="5">
        <v>50.3</v>
      </c>
      <c r="M3" s="5"/>
      <c r="N3" s="5"/>
      <c r="O3" s="5"/>
      <c r="P3" s="5"/>
      <c r="Q3" s="5"/>
      <c r="R3" s="5"/>
      <c r="S3" s="5"/>
      <c r="T3" s="5">
        <f>+AVERAGE(C3:F3)</f>
        <v>31.424999999999997</v>
      </c>
      <c r="U3" s="5">
        <f>+AVERAGE(G3:J3)</f>
        <v>45.8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t="s">
        <v>30</v>
      </c>
      <c r="C4" s="5">
        <v>31.7</v>
      </c>
      <c r="D4" s="5">
        <v>31.7</v>
      </c>
      <c r="E4" s="5">
        <v>34</v>
      </c>
      <c r="F4" s="5">
        <v>36.700000000000003</v>
      </c>
      <c r="G4" s="5">
        <v>41.2</v>
      </c>
      <c r="H4" s="5">
        <v>45.7</v>
      </c>
      <c r="I4" s="5">
        <v>49</v>
      </c>
      <c r="J4" s="5">
        <v>53.7</v>
      </c>
      <c r="K4" s="5">
        <v>58</v>
      </c>
      <c r="L4" s="5">
        <v>60.1</v>
      </c>
      <c r="M4" s="5"/>
      <c r="N4" s="5"/>
      <c r="O4" s="5"/>
      <c r="P4" s="5"/>
      <c r="Q4" s="5"/>
      <c r="R4" s="5"/>
      <c r="S4" s="5"/>
      <c r="T4" s="5">
        <f>+AVERAGE(C4:F4)</f>
        <v>33.525000000000006</v>
      </c>
      <c r="U4" s="5">
        <f>+AVERAGE(G4:J4)</f>
        <v>47.400000000000006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s="1" t="s">
        <v>31</v>
      </c>
      <c r="C5" s="6">
        <f t="shared" ref="C5:I5" si="0">+C3+C4</f>
        <v>60.3</v>
      </c>
      <c r="D5" s="6">
        <f t="shared" si="0"/>
        <v>60.4</v>
      </c>
      <c r="E5" s="6">
        <f t="shared" si="0"/>
        <v>66</v>
      </c>
      <c r="F5" s="6">
        <f t="shared" si="0"/>
        <v>73.099999999999994</v>
      </c>
      <c r="G5" s="6">
        <f t="shared" si="0"/>
        <v>82.7</v>
      </c>
      <c r="H5" s="6">
        <f t="shared" si="0"/>
        <v>91.2</v>
      </c>
      <c r="I5" s="6">
        <f t="shared" si="0"/>
        <v>97.2</v>
      </c>
      <c r="J5" s="6">
        <f>+J3+J4</f>
        <v>101.7</v>
      </c>
      <c r="K5" s="6">
        <v>108.1</v>
      </c>
      <c r="L5" s="6">
        <v>110.4</v>
      </c>
      <c r="M5" s="6"/>
      <c r="N5" s="6"/>
      <c r="O5" s="6"/>
      <c r="P5" s="5"/>
      <c r="Q5" s="5"/>
      <c r="R5" s="5"/>
      <c r="S5" s="5"/>
      <c r="T5" s="5">
        <f>+T3+T4</f>
        <v>64.95</v>
      </c>
      <c r="U5" s="5">
        <f>+U3+U4</f>
        <v>93.2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B6" t="s">
        <v>32</v>
      </c>
      <c r="C6" s="5">
        <v>99.2</v>
      </c>
      <c r="D6" s="5">
        <v>99.6</v>
      </c>
      <c r="E6" s="5">
        <v>112.9</v>
      </c>
      <c r="F6" s="5">
        <v>131.1</v>
      </c>
      <c r="G6" s="5">
        <v>151.30000000000001</v>
      </c>
      <c r="H6" s="5">
        <v>167.5</v>
      </c>
      <c r="I6" s="5">
        <v>178</v>
      </c>
      <c r="J6" s="5">
        <v>172.2</v>
      </c>
      <c r="K6" s="5">
        <v>178.3</v>
      </c>
      <c r="L6" s="5">
        <v>181</v>
      </c>
      <c r="M6" s="5"/>
      <c r="N6" s="5"/>
      <c r="O6" s="5"/>
      <c r="P6" s="5"/>
      <c r="Q6" s="5"/>
      <c r="R6" s="5"/>
      <c r="S6" s="5"/>
      <c r="T6" s="5">
        <f>+AVERAGE(C6:F6)</f>
        <v>110.70000000000002</v>
      </c>
      <c r="U6" s="5">
        <f>+AVERAGE(G6:J6)</f>
        <v>167.25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B7" t="s">
        <v>33</v>
      </c>
      <c r="C7" s="5">
        <v>118.8</v>
      </c>
      <c r="D7" s="5">
        <v>118.5</v>
      </c>
      <c r="E7" s="5">
        <v>126.2</v>
      </c>
      <c r="F7" s="5">
        <v>136.4</v>
      </c>
      <c r="G7" s="5">
        <v>154.9</v>
      </c>
      <c r="H7" s="5">
        <v>174.8</v>
      </c>
      <c r="I7" s="5">
        <v>187.4</v>
      </c>
      <c r="J7" s="5">
        <v>207.2</v>
      </c>
      <c r="K7" s="5">
        <v>223</v>
      </c>
      <c r="L7" s="5">
        <v>235.4</v>
      </c>
      <c r="M7" s="5"/>
      <c r="N7" s="5"/>
      <c r="O7" s="5"/>
      <c r="P7" s="5"/>
      <c r="Q7" s="5"/>
      <c r="R7" s="5"/>
      <c r="S7" s="5"/>
      <c r="T7" s="5">
        <f>+AVERAGE(C7:F7)</f>
        <v>124.97499999999999</v>
      </c>
      <c r="U7" s="5">
        <f>+AVERAGE(G7:J7)</f>
        <v>181.07499999999999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B8" s="1" t="s">
        <v>34</v>
      </c>
      <c r="C8" s="6">
        <f>+C6+C7</f>
        <v>218</v>
      </c>
      <c r="D8" s="6">
        <f t="shared" ref="D8:J8" si="1">+D6+D7</f>
        <v>218.1</v>
      </c>
      <c r="E8" s="6">
        <f t="shared" si="1"/>
        <v>239.10000000000002</v>
      </c>
      <c r="F8" s="6">
        <f t="shared" si="1"/>
        <v>267.5</v>
      </c>
      <c r="G8" s="6">
        <f t="shared" si="1"/>
        <v>306.20000000000005</v>
      </c>
      <c r="H8" s="6">
        <f t="shared" si="1"/>
        <v>342.3</v>
      </c>
      <c r="I8" s="6">
        <f t="shared" si="1"/>
        <v>365.4</v>
      </c>
      <c r="J8" s="6">
        <f t="shared" si="1"/>
        <v>379.4</v>
      </c>
      <c r="K8" s="6">
        <v>401.3</v>
      </c>
      <c r="L8" s="6">
        <v>416.4</v>
      </c>
      <c r="M8" s="6"/>
      <c r="N8" s="6"/>
      <c r="O8" s="5"/>
      <c r="P8" s="5"/>
      <c r="Q8" s="5"/>
      <c r="R8" s="5"/>
      <c r="S8" s="5"/>
      <c r="T8" s="5">
        <f>+T6+T7</f>
        <v>235.67500000000001</v>
      </c>
      <c r="U8" s="5">
        <f>+U6+U7</f>
        <v>348.32499999999999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B9" t="s">
        <v>35</v>
      </c>
      <c r="C9" s="5">
        <v>4.62</v>
      </c>
      <c r="D9" s="5">
        <v>5.21</v>
      </c>
      <c r="E9" s="5">
        <v>5.27</v>
      </c>
      <c r="F9" s="5">
        <v>5.5510000000000002</v>
      </c>
      <c r="G9" s="5">
        <v>4.7699999999999996</v>
      </c>
      <c r="H9" s="5">
        <v>4.9400000000000004</v>
      </c>
      <c r="I9" s="5">
        <v>5.88</v>
      </c>
      <c r="J9" s="5">
        <v>7.04</v>
      </c>
      <c r="K9" s="5">
        <v>6.27</v>
      </c>
      <c r="L9" s="5">
        <v>7.87</v>
      </c>
      <c r="M9" s="5"/>
      <c r="N9" s="5"/>
      <c r="O9" s="5"/>
      <c r="P9" s="5"/>
      <c r="Q9" s="5"/>
      <c r="R9" s="5"/>
      <c r="S9" s="5"/>
      <c r="T9" s="5">
        <f>+AVERAGE(C9:F9)</f>
        <v>5.16275</v>
      </c>
      <c r="U9" s="5">
        <f>+AVERAGE(G9:J9)</f>
        <v>5.6574999999999998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B10" t="s">
        <v>36</v>
      </c>
      <c r="C10" s="5">
        <v>1</v>
      </c>
      <c r="D10" s="5">
        <v>1.06</v>
      </c>
      <c r="E10" s="5">
        <v>1.1399999999999999</v>
      </c>
      <c r="F10" s="5">
        <v>1.34</v>
      </c>
      <c r="G10" s="5">
        <v>1.1000000000000001</v>
      </c>
      <c r="H10" s="5">
        <v>1.24</v>
      </c>
      <c r="I10" s="5">
        <v>1.32</v>
      </c>
      <c r="J10" s="5">
        <v>1.67</v>
      </c>
      <c r="K10" s="5">
        <v>1.34</v>
      </c>
      <c r="L10" s="5">
        <v>1.73</v>
      </c>
      <c r="M10" s="5"/>
      <c r="N10" s="5"/>
      <c r="O10" s="5"/>
      <c r="P10" s="5"/>
      <c r="Q10" s="5"/>
      <c r="R10" s="5"/>
      <c r="S10" s="5"/>
      <c r="T10" s="5">
        <f>+AVERAGE(C10:F10)</f>
        <v>1.135</v>
      </c>
      <c r="U10" s="5">
        <f>+AVERAGE(G10:J10)</f>
        <v>1.3325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B11" s="1" t="s">
        <v>37</v>
      </c>
      <c r="C11" s="6">
        <v>2.72</v>
      </c>
      <c r="D11" s="6">
        <v>3.03</v>
      </c>
      <c r="E11" s="6">
        <v>3.14</v>
      </c>
      <c r="F11" s="6">
        <v>3.42</v>
      </c>
      <c r="G11" s="6">
        <v>2.94</v>
      </c>
      <c r="H11" s="6">
        <v>3.08</v>
      </c>
      <c r="I11" s="6">
        <v>3.58</v>
      </c>
      <c r="J11" s="6">
        <v>4.21</v>
      </c>
      <c r="K11" s="6">
        <v>3.63</v>
      </c>
      <c r="L11" s="6">
        <v>4.53</v>
      </c>
      <c r="M11" s="6"/>
      <c r="N11" s="6"/>
      <c r="O11" s="6"/>
      <c r="P11" s="5"/>
      <c r="Q11" s="5"/>
      <c r="R11" s="5"/>
      <c r="S11" s="5"/>
      <c r="T11" s="5">
        <f>+AVERAGE(C11:F11)</f>
        <v>3.0775000000000001</v>
      </c>
      <c r="U11" s="5">
        <f>+AVERAGE(G11:J11)</f>
        <v>3.4524999999999997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B13" t="s">
        <v>50</v>
      </c>
      <c r="C13" s="5"/>
      <c r="D13" s="5"/>
      <c r="E13" s="5"/>
      <c r="F13" s="5"/>
      <c r="G13" s="5">
        <v>199.803</v>
      </c>
      <c r="H13" s="5">
        <v>228.06899999999999</v>
      </c>
      <c r="I13" s="5"/>
      <c r="J13" s="5"/>
      <c r="K13" s="5">
        <v>313.85199999999998</v>
      </c>
      <c r="L13" s="5">
        <v>408.84199999999998</v>
      </c>
      <c r="M13" s="5"/>
      <c r="N13" s="5"/>
      <c r="O13" s="5"/>
      <c r="P13" s="5"/>
      <c r="Q13" s="5"/>
      <c r="R13" s="5"/>
      <c r="S13" s="5">
        <v>652.56200000000001</v>
      </c>
      <c r="T13" s="5">
        <v>788.78200000000004</v>
      </c>
      <c r="U13" s="5">
        <v>1185.4559999999999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B14" t="s">
        <v>51</v>
      </c>
      <c r="C14" s="5"/>
      <c r="D14" s="5"/>
      <c r="E14" s="5"/>
      <c r="F14" s="5"/>
      <c r="G14" s="5">
        <v>43.16</v>
      </c>
      <c r="H14" s="5">
        <v>53.115000000000002</v>
      </c>
      <c r="I14" s="5"/>
      <c r="J14" s="5"/>
      <c r="K14" s="5">
        <v>78.509</v>
      </c>
      <c r="L14" s="5">
        <v>90.784999999999997</v>
      </c>
      <c r="M14" s="5"/>
      <c r="N14" s="5"/>
      <c r="O14" s="5"/>
      <c r="P14" s="5"/>
      <c r="Q14" s="5"/>
      <c r="R14" s="5"/>
      <c r="S14" s="5">
        <v>14.138999999999999</v>
      </c>
      <c r="T14" s="5">
        <v>15.247</v>
      </c>
      <c r="U14" s="5">
        <v>114.749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B15" t="s">
        <v>52</v>
      </c>
      <c r="C15" s="5"/>
      <c r="D15" s="5"/>
      <c r="E15" s="5"/>
      <c r="F15" s="5"/>
      <c r="G15" s="5">
        <v>222.68199999999999</v>
      </c>
      <c r="H15" s="5">
        <v>253.125</v>
      </c>
      <c r="I15" s="5"/>
      <c r="J15" s="5"/>
      <c r="K15" s="5">
        <v>358.63</v>
      </c>
      <c r="L15" s="5">
        <v>464.78500000000003</v>
      </c>
      <c r="M15" s="5"/>
      <c r="N15" s="5"/>
      <c r="O15" s="5"/>
      <c r="P15" s="5"/>
      <c r="Q15" s="5"/>
      <c r="R15" s="5"/>
      <c r="S15" s="5">
        <v>548.96400000000006</v>
      </c>
      <c r="T15" s="5">
        <v>651.37800000000004</v>
      </c>
      <c r="U15" s="5">
        <v>1063.556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B16" t="s">
        <v>53</v>
      </c>
      <c r="C16" s="5"/>
      <c r="D16" s="5"/>
      <c r="E16" s="5"/>
      <c r="F16" s="5"/>
      <c r="G16" s="5">
        <v>20.280999999999999</v>
      </c>
      <c r="H16" s="5">
        <v>28.059000000000001</v>
      </c>
      <c r="I16" s="5"/>
      <c r="J16" s="5"/>
      <c r="K16" s="5">
        <v>33.731000000000002</v>
      </c>
      <c r="L16" s="5">
        <v>34.841999999999999</v>
      </c>
      <c r="M16" s="5"/>
      <c r="N16" s="5"/>
      <c r="O16" s="5"/>
      <c r="P16" s="5"/>
      <c r="Q16" s="5"/>
      <c r="R16" s="5"/>
      <c r="S16" s="5">
        <v>117.73699999999999</v>
      </c>
      <c r="T16" s="5">
        <v>152.65100000000001</v>
      </c>
      <c r="U16" s="5">
        <v>236.649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x14ac:dyDescent="0.25">
      <c r="B17" s="1" t="s">
        <v>38</v>
      </c>
      <c r="C17" s="6"/>
      <c r="D17" s="6"/>
      <c r="E17" s="6"/>
      <c r="F17" s="6"/>
      <c r="G17" s="6">
        <v>242.96299999999999</v>
      </c>
      <c r="H17" s="6">
        <v>281.18400000000003</v>
      </c>
      <c r="I17" s="6"/>
      <c r="J17" s="6"/>
      <c r="K17" s="6">
        <v>392.36099999999999</v>
      </c>
      <c r="L17" s="6">
        <v>499.62700000000001</v>
      </c>
      <c r="M17" s="6"/>
      <c r="N17" s="6"/>
      <c r="O17" s="6"/>
      <c r="P17" s="6"/>
      <c r="Q17" s="6"/>
      <c r="R17" s="6"/>
      <c r="S17" s="6">
        <v>666.70100000000002</v>
      </c>
      <c r="T17" s="6">
        <v>804.029</v>
      </c>
      <c r="U17" s="6">
        <v>1300.2049999999999</v>
      </c>
      <c r="V17" s="6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x14ac:dyDescent="0.25">
      <c r="B18" t="s">
        <v>39</v>
      </c>
      <c r="C18" s="5"/>
      <c r="D18" s="5"/>
      <c r="E18" s="5"/>
      <c r="F18" s="5"/>
      <c r="G18" s="5">
        <v>27.616</v>
      </c>
      <c r="H18" s="5">
        <v>29.501000000000001</v>
      </c>
      <c r="I18" s="5"/>
      <c r="J18" s="5"/>
      <c r="K18" s="5">
        <v>37.088999999999999</v>
      </c>
      <c r="L18" s="5">
        <v>45.9</v>
      </c>
      <c r="M18" s="5"/>
      <c r="N18" s="5"/>
      <c r="O18" s="5"/>
      <c r="P18" s="5"/>
      <c r="Q18" s="5"/>
      <c r="R18" s="5"/>
      <c r="S18" s="5">
        <v>104.79900000000001</v>
      </c>
      <c r="T18" s="5">
        <v>111.011</v>
      </c>
      <c r="U18" s="5">
        <v>123.595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x14ac:dyDescent="0.25">
      <c r="B19" t="s">
        <v>40</v>
      </c>
      <c r="C19" s="5"/>
      <c r="D19" s="5"/>
      <c r="E19" s="5"/>
      <c r="F19" s="5"/>
      <c r="G19" s="5">
        <f>+G17-G18</f>
        <v>215.34699999999998</v>
      </c>
      <c r="H19" s="5">
        <f t="shared" ref="G19:N19" si="2">+H17-H18</f>
        <v>251.68300000000002</v>
      </c>
      <c r="I19" s="5">
        <f t="shared" si="2"/>
        <v>0</v>
      </c>
      <c r="J19" s="5">
        <f t="shared" si="2"/>
        <v>0</v>
      </c>
      <c r="K19" s="5">
        <f t="shared" si="2"/>
        <v>355.27199999999999</v>
      </c>
      <c r="L19" s="5">
        <f t="shared" si="2"/>
        <v>453.72700000000003</v>
      </c>
      <c r="M19" s="5">
        <f t="shared" si="2"/>
        <v>0</v>
      </c>
      <c r="N19" s="5">
        <f t="shared" si="2"/>
        <v>0</v>
      </c>
      <c r="O19" s="5"/>
      <c r="P19" s="5">
        <f t="shared" ref="P19:T19" si="3">+P17-P18</f>
        <v>0</v>
      </c>
      <c r="Q19" s="5">
        <f t="shared" si="3"/>
        <v>0</v>
      </c>
      <c r="R19" s="5">
        <f t="shared" si="3"/>
        <v>0</v>
      </c>
      <c r="S19" s="5">
        <f t="shared" si="3"/>
        <v>561.90200000000004</v>
      </c>
      <c r="T19" s="5">
        <f t="shared" si="3"/>
        <v>693.01800000000003</v>
      </c>
      <c r="U19" s="5">
        <f>+U17-U18</f>
        <v>1176.6099999999999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x14ac:dyDescent="0.25">
      <c r="B20" t="s">
        <v>41</v>
      </c>
      <c r="C20" s="5"/>
      <c r="D20" s="5"/>
      <c r="E20" s="5"/>
      <c r="F20" s="5"/>
      <c r="G20" s="5">
        <v>437.03</v>
      </c>
      <c r="H20" s="5">
        <v>142.77699999999999</v>
      </c>
      <c r="I20" s="5"/>
      <c r="J20" s="5"/>
      <c r="K20" s="5">
        <v>191.27099999999999</v>
      </c>
      <c r="L20" s="5">
        <v>196.61</v>
      </c>
      <c r="M20" s="5"/>
      <c r="N20" s="5"/>
      <c r="O20" s="5"/>
      <c r="P20" s="5"/>
      <c r="Q20" s="5"/>
      <c r="R20" s="5"/>
      <c r="S20" s="5">
        <v>365.16399999999999</v>
      </c>
      <c r="T20" s="5">
        <v>438.346</v>
      </c>
      <c r="U20" s="5">
        <v>935.15200000000004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x14ac:dyDescent="0.25">
      <c r="B21" t="s">
        <v>42</v>
      </c>
      <c r="C21" s="5"/>
      <c r="D21" s="5"/>
      <c r="E21" s="5"/>
      <c r="F21" s="5"/>
      <c r="G21" s="5">
        <v>124.095</v>
      </c>
      <c r="H21" s="5">
        <v>71.457999999999998</v>
      </c>
      <c r="I21" s="5"/>
      <c r="J21" s="5"/>
      <c r="K21" s="5">
        <v>90.685000000000002</v>
      </c>
      <c r="L21" s="5">
        <v>120.619</v>
      </c>
      <c r="M21" s="5"/>
      <c r="N21" s="5"/>
      <c r="O21" s="5"/>
      <c r="P21" s="5"/>
      <c r="Q21" s="5"/>
      <c r="R21" s="5"/>
      <c r="S21" s="5">
        <v>225.078</v>
      </c>
      <c r="T21" s="5">
        <v>230.17500000000001</v>
      </c>
      <c r="U21" s="5">
        <v>350.57900000000001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x14ac:dyDescent="0.25">
      <c r="B22" t="s">
        <v>43</v>
      </c>
      <c r="C22" s="5"/>
      <c r="D22" s="5"/>
      <c r="E22" s="5"/>
      <c r="F22" s="5"/>
      <c r="G22" s="5">
        <v>243.477</v>
      </c>
      <c r="H22" s="5">
        <v>68.486999999999995</v>
      </c>
      <c r="I22" s="5"/>
      <c r="J22" s="5"/>
      <c r="K22" s="5">
        <v>69.412999999999997</v>
      </c>
      <c r="L22" s="5">
        <v>68.787000000000006</v>
      </c>
      <c r="M22" s="5"/>
      <c r="N22" s="5"/>
      <c r="O22" s="5"/>
      <c r="P22" s="5"/>
      <c r="Q22" s="5"/>
      <c r="R22" s="5"/>
      <c r="S22" s="5">
        <v>143.822</v>
      </c>
      <c r="T22" s="5">
        <v>164.65799999999999</v>
      </c>
      <c r="U22" s="5">
        <v>451.447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x14ac:dyDescent="0.25">
      <c r="B23" t="s">
        <v>44</v>
      </c>
      <c r="C23" s="5"/>
      <c r="D23" s="5"/>
      <c r="E23" s="5"/>
      <c r="F23" s="5"/>
      <c r="G23" s="5">
        <f t="shared" ref="G23:N23" si="4">+G19-SUM(G20:G22)</f>
        <v>-589.255</v>
      </c>
      <c r="H23" s="5">
        <f t="shared" si="4"/>
        <v>-31.038999999999959</v>
      </c>
      <c r="I23" s="5">
        <f t="shared" si="4"/>
        <v>0</v>
      </c>
      <c r="J23" s="5">
        <f t="shared" si="4"/>
        <v>0</v>
      </c>
      <c r="K23" s="5">
        <f t="shared" si="4"/>
        <v>3.9029999999999632</v>
      </c>
      <c r="L23" s="5">
        <f t="shared" si="4"/>
        <v>67.710999999999956</v>
      </c>
      <c r="M23" s="5">
        <f t="shared" si="4"/>
        <v>0</v>
      </c>
      <c r="N23" s="5">
        <f t="shared" si="4"/>
        <v>0</v>
      </c>
      <c r="O23" s="5"/>
      <c r="P23" s="5">
        <f t="shared" ref="P23:T23" si="5">+P19-SUM(P20:P22)</f>
        <v>0</v>
      </c>
      <c r="Q23" s="5">
        <f t="shared" si="5"/>
        <v>0</v>
      </c>
      <c r="R23" s="5">
        <f t="shared" si="5"/>
        <v>0</v>
      </c>
      <c r="S23" s="5">
        <f t="shared" si="5"/>
        <v>-172.16199999999992</v>
      </c>
      <c r="T23" s="5">
        <f t="shared" si="5"/>
        <v>-140.16099999999994</v>
      </c>
      <c r="U23" s="5">
        <f>+U19-SUM(U20:U22)</f>
        <v>-560.56799999999998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x14ac:dyDescent="0.25">
      <c r="B24" t="s">
        <v>45</v>
      </c>
      <c r="C24" s="5"/>
      <c r="D24" s="5"/>
      <c r="E24" s="5"/>
      <c r="F24" s="5"/>
      <c r="G24" s="5">
        <v>14.554</v>
      </c>
      <c r="H24" s="5">
        <v>20.724</v>
      </c>
      <c r="I24" s="5"/>
      <c r="J24" s="5"/>
      <c r="K24" s="5">
        <v>20.533999999999999</v>
      </c>
      <c r="L24" s="5">
        <v>21.146999999999998</v>
      </c>
      <c r="M24" s="5"/>
      <c r="N24" s="5"/>
      <c r="O24" s="5"/>
      <c r="P24" s="5"/>
      <c r="Q24" s="5"/>
      <c r="R24" s="5"/>
      <c r="S24" s="5">
        <v>14.234</v>
      </c>
      <c r="T24" s="5">
        <v>53.137999999999998</v>
      </c>
      <c r="U24" s="5">
        <v>75.361000000000004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x14ac:dyDescent="0.25">
      <c r="B25" t="s">
        <v>46</v>
      </c>
      <c r="C25" s="5"/>
      <c r="D25" s="5"/>
      <c r="E25" s="5"/>
      <c r="F25" s="5"/>
      <c r="G25" s="5">
        <f t="shared" ref="G25:N25" si="6">+G23+G24</f>
        <v>-574.70100000000002</v>
      </c>
      <c r="H25" s="5">
        <f t="shared" si="6"/>
        <v>-10.314999999999959</v>
      </c>
      <c r="I25" s="5">
        <f t="shared" si="6"/>
        <v>0</v>
      </c>
      <c r="J25" s="5">
        <f t="shared" si="6"/>
        <v>0</v>
      </c>
      <c r="K25" s="5">
        <f t="shared" si="6"/>
        <v>24.436999999999962</v>
      </c>
      <c r="L25" s="5">
        <f t="shared" si="6"/>
        <v>88.857999999999947</v>
      </c>
      <c r="M25" s="5">
        <f t="shared" si="6"/>
        <v>0</v>
      </c>
      <c r="N25" s="5">
        <f t="shared" si="6"/>
        <v>0</v>
      </c>
      <c r="O25" s="5"/>
      <c r="P25" s="5">
        <f t="shared" ref="P25:T25" si="7">+P23+P24</f>
        <v>0</v>
      </c>
      <c r="Q25" s="5">
        <f t="shared" si="7"/>
        <v>0</v>
      </c>
      <c r="R25" s="5">
        <f t="shared" si="7"/>
        <v>0</v>
      </c>
      <c r="S25" s="5">
        <f t="shared" si="7"/>
        <v>-157.92799999999991</v>
      </c>
      <c r="T25" s="5">
        <f t="shared" si="7"/>
        <v>-87.022999999999939</v>
      </c>
      <c r="U25" s="5">
        <f>+U23+U24</f>
        <v>-485.20699999999999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x14ac:dyDescent="0.25">
      <c r="B26" t="s">
        <v>47</v>
      </c>
      <c r="C26" s="5"/>
      <c r="D26" s="5"/>
      <c r="E26" s="5"/>
      <c r="F26" s="5"/>
      <c r="G26" s="5">
        <v>0.36499999999999999</v>
      </c>
      <c r="H26" s="5">
        <v>-0.216</v>
      </c>
      <c r="I26" s="5"/>
      <c r="J26" s="5"/>
      <c r="K26" s="5">
        <v>-1.7210000000000001</v>
      </c>
      <c r="L26" s="5">
        <v>-0.439</v>
      </c>
      <c r="M26" s="5"/>
      <c r="N26" s="5"/>
      <c r="O26" s="5"/>
      <c r="P26" s="5"/>
      <c r="Q26" s="5"/>
      <c r="R26" s="5"/>
      <c r="S26" s="5">
        <v>0.622</v>
      </c>
      <c r="T26" s="5">
        <v>3.8010000000000002</v>
      </c>
      <c r="U26" s="5">
        <v>-0.93100000000000005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x14ac:dyDescent="0.25">
      <c r="B27" t="s">
        <v>48</v>
      </c>
      <c r="C27" s="5">
        <f t="shared" ref="C27:N27" si="8">+C25-C26</f>
        <v>0</v>
      </c>
      <c r="D27" s="5">
        <f t="shared" si="8"/>
        <v>0</v>
      </c>
      <c r="E27" s="5">
        <f t="shared" si="8"/>
        <v>0</v>
      </c>
      <c r="F27" s="5">
        <f t="shared" si="8"/>
        <v>0</v>
      </c>
      <c r="G27" s="5">
        <f t="shared" si="8"/>
        <v>-575.06600000000003</v>
      </c>
      <c r="H27" s="5">
        <f t="shared" si="8"/>
        <v>-10.098999999999959</v>
      </c>
      <c r="I27" s="5">
        <f t="shared" si="8"/>
        <v>0</v>
      </c>
      <c r="J27" s="5">
        <f t="shared" si="8"/>
        <v>0</v>
      </c>
      <c r="K27" s="5">
        <f t="shared" si="8"/>
        <v>26.157999999999962</v>
      </c>
      <c r="L27" s="5">
        <f t="shared" si="8"/>
        <v>89.29699999999994</v>
      </c>
      <c r="M27" s="5">
        <f t="shared" si="8"/>
        <v>0</v>
      </c>
      <c r="N27" s="5">
        <f t="shared" si="8"/>
        <v>0</v>
      </c>
      <c r="O27" s="5"/>
      <c r="P27" s="5">
        <f t="shared" ref="P27:T27" si="9">+P25-P26</f>
        <v>0</v>
      </c>
      <c r="Q27" s="5">
        <f t="shared" si="9"/>
        <v>0</v>
      </c>
      <c r="R27" s="5">
        <f t="shared" si="9"/>
        <v>0</v>
      </c>
      <c r="S27" s="5">
        <f t="shared" si="9"/>
        <v>-158.54999999999993</v>
      </c>
      <c r="T27" s="5">
        <f t="shared" si="9"/>
        <v>-90.823999999999941</v>
      </c>
      <c r="U27" s="5">
        <f>+U25-U26</f>
        <v>-484.27600000000001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x14ac:dyDescent="0.25">
      <c r="B29" t="s">
        <v>49</v>
      </c>
      <c r="C29" s="7" t="e">
        <f t="shared" ref="C29:K29" si="10">+C27/C30</f>
        <v>#DIV/0!</v>
      </c>
      <c r="D29" s="7" t="e">
        <f t="shared" si="10"/>
        <v>#DIV/0!</v>
      </c>
      <c r="E29" s="7" t="e">
        <f t="shared" si="10"/>
        <v>#DIV/0!</v>
      </c>
      <c r="F29" s="7" t="e">
        <f t="shared" si="10"/>
        <v>#DIV/0!</v>
      </c>
      <c r="G29" s="7">
        <f t="shared" si="10"/>
        <v>-8.1871009673451596</v>
      </c>
      <c r="H29" s="7">
        <f t="shared" si="10"/>
        <v>-6.1435891905339497E-2</v>
      </c>
      <c r="I29" s="7" t="e">
        <f t="shared" si="10"/>
        <v>#DIV/0!</v>
      </c>
      <c r="J29" s="7" t="e">
        <f t="shared" si="10"/>
        <v>#DIV/0!</v>
      </c>
      <c r="K29" s="7">
        <f t="shared" si="10"/>
        <v>0.14370616101626507</v>
      </c>
      <c r="L29" s="7">
        <f>+L27/L30</f>
        <v>0.48154697195275337</v>
      </c>
      <c r="M29" s="7" t="e">
        <f t="shared" ref="M29:N29" si="11">+M27/M30</f>
        <v>#DIV/0!</v>
      </c>
      <c r="N29" s="7" t="e">
        <f t="shared" si="11"/>
        <v>#DIV/0!</v>
      </c>
      <c r="O29" s="7"/>
      <c r="P29" s="7" t="e">
        <f t="shared" ref="P29:T29" si="12">+P27/P30</f>
        <v>#DIV/0!</v>
      </c>
      <c r="Q29" s="7" t="e">
        <f t="shared" si="12"/>
        <v>#DIV/0!</v>
      </c>
      <c r="R29" s="7" t="e">
        <f t="shared" si="12"/>
        <v>#DIV/0!</v>
      </c>
      <c r="S29" s="7">
        <f t="shared" si="12"/>
        <v>-2.7693785231630073</v>
      </c>
      <c r="T29" s="7">
        <f t="shared" si="12"/>
        <v>-1.5357953924988363</v>
      </c>
      <c r="U29" s="7">
        <f>+U27/U30</f>
        <v>-3.3289891183405258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x14ac:dyDescent="0.25">
      <c r="B30" t="s">
        <v>5</v>
      </c>
      <c r="C30" s="5"/>
      <c r="D30" s="5"/>
      <c r="E30" s="5"/>
      <c r="F30" s="5"/>
      <c r="G30" s="5">
        <v>70.240492000000003</v>
      </c>
      <c r="H30" s="5">
        <v>164.38273599999999</v>
      </c>
      <c r="I30" s="5"/>
      <c r="J30" s="5"/>
      <c r="K30" s="5">
        <v>182.02420699999999</v>
      </c>
      <c r="L30" s="5">
        <v>185.43777700000001</v>
      </c>
      <c r="M30" s="5"/>
      <c r="N30" s="5"/>
      <c r="O30" s="5"/>
      <c r="P30" s="5"/>
      <c r="Q30" s="5"/>
      <c r="R30" s="5"/>
      <c r="S30" s="5">
        <v>57.251111999999999</v>
      </c>
      <c r="T30" s="5">
        <v>59.138086000000001</v>
      </c>
      <c r="U30" s="5">
        <v>145.47238899999999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x14ac:dyDescent="0.25">
      <c r="B32" t="s">
        <v>54</v>
      </c>
      <c r="C32" s="5"/>
      <c r="D32" s="5"/>
      <c r="E32" s="5"/>
      <c r="F32" s="5"/>
      <c r="G32" s="8" t="e">
        <f t="shared" ref="G32:J36" si="13">+G13/C13-1</f>
        <v>#DIV/0!</v>
      </c>
      <c r="H32" s="8" t="e">
        <f t="shared" si="13"/>
        <v>#DIV/0!</v>
      </c>
      <c r="I32" s="8" t="e">
        <f t="shared" si="13"/>
        <v>#DIV/0!</v>
      </c>
      <c r="J32" s="8" t="e">
        <f t="shared" si="13"/>
        <v>#DIV/0!</v>
      </c>
      <c r="K32" s="8">
        <f>+K13/G13-1</f>
        <v>0.57080724513645942</v>
      </c>
      <c r="L32" s="8">
        <f t="shared" ref="L32:N36" si="14">+L13/H13-1</f>
        <v>0.79262416198606567</v>
      </c>
      <c r="M32" s="8" t="e">
        <f t="shared" si="14"/>
        <v>#DIV/0!</v>
      </c>
      <c r="N32" s="8" t="e">
        <f t="shared" si="14"/>
        <v>#DIV/0!</v>
      </c>
      <c r="O32" s="5"/>
      <c r="P32" s="5"/>
      <c r="Q32" s="8" t="e">
        <f t="shared" ref="Q32:T36" si="15">+Q13/P13-1</f>
        <v>#DIV/0!</v>
      </c>
      <c r="R32" s="8" t="e">
        <f t="shared" si="15"/>
        <v>#DIV/0!</v>
      </c>
      <c r="S32" s="8" t="e">
        <f t="shared" si="15"/>
        <v>#DIV/0!</v>
      </c>
      <c r="T32" s="8">
        <f t="shared" si="15"/>
        <v>0.20874644861331193</v>
      </c>
      <c r="U32" s="8">
        <f>+U13/T13-1</f>
        <v>0.50289433582409315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39" x14ac:dyDescent="0.25">
      <c r="B33" t="s">
        <v>55</v>
      </c>
      <c r="C33" s="5"/>
      <c r="D33" s="5"/>
      <c r="E33" s="5"/>
      <c r="F33" s="5"/>
      <c r="G33" s="8" t="e">
        <f t="shared" si="13"/>
        <v>#DIV/0!</v>
      </c>
      <c r="H33" s="8" t="e">
        <f t="shared" si="13"/>
        <v>#DIV/0!</v>
      </c>
      <c r="I33" s="8" t="e">
        <f t="shared" si="13"/>
        <v>#DIV/0!</v>
      </c>
      <c r="J33" s="8" t="e">
        <f t="shared" si="13"/>
        <v>#DIV/0!</v>
      </c>
      <c r="K33" s="8">
        <f t="shared" ref="K33:K36" si="16">+K14/G14-1</f>
        <v>0.81902224281742364</v>
      </c>
      <c r="L33" s="8">
        <f t="shared" si="14"/>
        <v>0.70921585239574503</v>
      </c>
      <c r="M33" s="8" t="e">
        <f t="shared" si="14"/>
        <v>#DIV/0!</v>
      </c>
      <c r="N33" s="8" t="e">
        <f t="shared" si="14"/>
        <v>#DIV/0!</v>
      </c>
      <c r="O33" s="5"/>
      <c r="P33" s="5"/>
      <c r="Q33" s="8" t="e">
        <f t="shared" si="15"/>
        <v>#DIV/0!</v>
      </c>
      <c r="R33" s="8" t="e">
        <f t="shared" si="15"/>
        <v>#DIV/0!</v>
      </c>
      <c r="S33" s="8" t="e">
        <f t="shared" si="15"/>
        <v>#DIV/0!</v>
      </c>
      <c r="T33" s="8">
        <f t="shared" si="15"/>
        <v>7.8364806563406164E-2</v>
      </c>
      <c r="U33" s="8">
        <f t="shared" ref="U33:U36" si="17">+U14/T14-1</f>
        <v>6.5260051157604773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39" x14ac:dyDescent="0.25">
      <c r="B34" t="s">
        <v>56</v>
      </c>
      <c r="C34" s="5"/>
      <c r="D34" s="5"/>
      <c r="E34" s="5"/>
      <c r="F34" s="5"/>
      <c r="G34" s="8" t="e">
        <f t="shared" si="13"/>
        <v>#DIV/0!</v>
      </c>
      <c r="H34" s="8" t="e">
        <f t="shared" si="13"/>
        <v>#DIV/0!</v>
      </c>
      <c r="I34" s="8" t="e">
        <f t="shared" si="13"/>
        <v>#DIV/0!</v>
      </c>
      <c r="J34" s="8" t="e">
        <f t="shared" si="13"/>
        <v>#DIV/0!</v>
      </c>
      <c r="K34" s="8">
        <f t="shared" si="16"/>
        <v>0.61050286956287447</v>
      </c>
      <c r="L34" s="8">
        <f t="shared" si="14"/>
        <v>0.83618765432098785</v>
      </c>
      <c r="M34" s="8" t="e">
        <f t="shared" si="14"/>
        <v>#DIV/0!</v>
      </c>
      <c r="N34" s="8" t="e">
        <f t="shared" si="14"/>
        <v>#DIV/0!</v>
      </c>
      <c r="O34" s="5"/>
      <c r="P34" s="5"/>
      <c r="Q34" s="8" t="e">
        <f t="shared" si="15"/>
        <v>#DIV/0!</v>
      </c>
      <c r="R34" s="8" t="e">
        <f t="shared" si="15"/>
        <v>#DIV/0!</v>
      </c>
      <c r="S34" s="8" t="e">
        <f t="shared" si="15"/>
        <v>#DIV/0!</v>
      </c>
      <c r="T34" s="8">
        <f t="shared" si="15"/>
        <v>0.18655868144359178</v>
      </c>
      <c r="U34" s="8">
        <f t="shared" si="17"/>
        <v>0.63277850955973336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39" x14ac:dyDescent="0.25">
      <c r="B35" t="s">
        <v>57</v>
      </c>
      <c r="C35" s="5"/>
      <c r="D35" s="5"/>
      <c r="E35" s="5"/>
      <c r="F35" s="5"/>
      <c r="G35" s="8" t="e">
        <f t="shared" si="13"/>
        <v>#DIV/0!</v>
      </c>
      <c r="H35" s="8" t="e">
        <f t="shared" si="13"/>
        <v>#DIV/0!</v>
      </c>
      <c r="I35" s="8" t="e">
        <f t="shared" si="13"/>
        <v>#DIV/0!</v>
      </c>
      <c r="J35" s="8" t="e">
        <f t="shared" si="13"/>
        <v>#DIV/0!</v>
      </c>
      <c r="K35" s="8">
        <f t="shared" si="16"/>
        <v>0.66318228884177333</v>
      </c>
      <c r="L35" s="8">
        <f t="shared" si="14"/>
        <v>0.24174061798353463</v>
      </c>
      <c r="M35" s="8" t="e">
        <f t="shared" si="14"/>
        <v>#DIV/0!</v>
      </c>
      <c r="N35" s="8" t="e">
        <f t="shared" si="14"/>
        <v>#DIV/0!</v>
      </c>
      <c r="O35" s="5"/>
      <c r="P35" s="5"/>
      <c r="Q35" s="8" t="e">
        <f t="shared" si="15"/>
        <v>#DIV/0!</v>
      </c>
      <c r="R35" s="8" t="e">
        <f t="shared" si="15"/>
        <v>#DIV/0!</v>
      </c>
      <c r="S35" s="8" t="e">
        <f t="shared" si="15"/>
        <v>#DIV/0!</v>
      </c>
      <c r="T35" s="8">
        <f t="shared" si="15"/>
        <v>0.29654229341668303</v>
      </c>
      <c r="U35" s="8">
        <f t="shared" si="17"/>
        <v>0.55026170807921337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39" x14ac:dyDescent="0.25">
      <c r="B36" s="1" t="s">
        <v>58</v>
      </c>
      <c r="C36" s="6"/>
      <c r="D36" s="6"/>
      <c r="E36" s="6"/>
      <c r="F36" s="6"/>
      <c r="G36" s="9" t="e">
        <f t="shared" si="13"/>
        <v>#DIV/0!</v>
      </c>
      <c r="H36" s="9" t="e">
        <f t="shared" si="13"/>
        <v>#DIV/0!</v>
      </c>
      <c r="I36" s="9" t="e">
        <f t="shared" si="13"/>
        <v>#DIV/0!</v>
      </c>
      <c r="J36" s="9" t="e">
        <f t="shared" si="13"/>
        <v>#DIV/0!</v>
      </c>
      <c r="K36" s="9">
        <f t="shared" si="16"/>
        <v>0.61490021114326043</v>
      </c>
      <c r="L36" s="9">
        <f t="shared" si="14"/>
        <v>0.77686852736997825</v>
      </c>
      <c r="M36" s="9" t="e">
        <f t="shared" si="14"/>
        <v>#DIV/0!</v>
      </c>
      <c r="N36" s="9" t="e">
        <f t="shared" si="14"/>
        <v>#DIV/0!</v>
      </c>
      <c r="O36" s="5"/>
      <c r="P36" s="5"/>
      <c r="Q36" s="8" t="e">
        <f t="shared" si="15"/>
        <v>#DIV/0!</v>
      </c>
      <c r="R36" s="8" t="e">
        <f t="shared" si="15"/>
        <v>#DIV/0!</v>
      </c>
      <c r="S36" s="8" t="e">
        <f t="shared" si="15"/>
        <v>#DIV/0!</v>
      </c>
      <c r="T36" s="8">
        <f t="shared" si="15"/>
        <v>0.205981391958314</v>
      </c>
      <c r="U36" s="8">
        <f t="shared" si="17"/>
        <v>0.61711206934078233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39" x14ac:dyDescent="0.25">
      <c r="B37" t="s">
        <v>59</v>
      </c>
      <c r="C37" s="8" t="e">
        <f t="shared" ref="C37:N37" si="18">+C19/C17</f>
        <v>#DIV/0!</v>
      </c>
      <c r="D37" s="8" t="e">
        <f t="shared" si="18"/>
        <v>#DIV/0!</v>
      </c>
      <c r="E37" s="8" t="e">
        <f t="shared" si="18"/>
        <v>#DIV/0!</v>
      </c>
      <c r="F37" s="8" t="e">
        <f t="shared" si="18"/>
        <v>#DIV/0!</v>
      </c>
      <c r="G37" s="8">
        <f t="shared" si="18"/>
        <v>0.88633660269259096</v>
      </c>
      <c r="H37" s="8">
        <f t="shared" si="18"/>
        <v>0.89508293501763969</v>
      </c>
      <c r="I37" s="8" t="e">
        <f t="shared" si="18"/>
        <v>#DIV/0!</v>
      </c>
      <c r="J37" s="8" t="e">
        <f t="shared" si="18"/>
        <v>#DIV/0!</v>
      </c>
      <c r="K37" s="8">
        <f t="shared" si="18"/>
        <v>0.90547225641692219</v>
      </c>
      <c r="L37" s="8">
        <f t="shared" si="18"/>
        <v>0.908131466073691</v>
      </c>
      <c r="M37" s="8" t="e">
        <f t="shared" si="18"/>
        <v>#DIV/0!</v>
      </c>
      <c r="N37" s="8" t="e">
        <f t="shared" si="18"/>
        <v>#DIV/0!</v>
      </c>
      <c r="O37" s="5"/>
      <c r="P37" s="8" t="e">
        <f t="shared" ref="P37:T37" si="19">+P19/P17</f>
        <v>#DIV/0!</v>
      </c>
      <c r="Q37" s="8" t="e">
        <f t="shared" si="19"/>
        <v>#DIV/0!</v>
      </c>
      <c r="R37" s="8" t="e">
        <f t="shared" si="19"/>
        <v>#DIV/0!</v>
      </c>
      <c r="S37" s="8">
        <f t="shared" si="19"/>
        <v>0.84280959530584176</v>
      </c>
      <c r="T37" s="8">
        <f t="shared" si="19"/>
        <v>0.86193159699463584</v>
      </c>
      <c r="U37" s="8">
        <f>+U19/U17</f>
        <v>0.904941913006026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39" x14ac:dyDescent="0.25">
      <c r="B38" t="s">
        <v>60</v>
      </c>
      <c r="C38" s="8" t="e">
        <f t="shared" ref="C38:N38" si="20">+C23/C17</f>
        <v>#DIV/0!</v>
      </c>
      <c r="D38" s="8" t="e">
        <f t="shared" si="20"/>
        <v>#DIV/0!</v>
      </c>
      <c r="E38" s="8" t="e">
        <f t="shared" si="20"/>
        <v>#DIV/0!</v>
      </c>
      <c r="F38" s="8" t="e">
        <f t="shared" si="20"/>
        <v>#DIV/0!</v>
      </c>
      <c r="G38" s="8">
        <f t="shared" si="20"/>
        <v>-2.4252869778525947</v>
      </c>
      <c r="H38" s="8">
        <f t="shared" si="20"/>
        <v>-0.11038679298964364</v>
      </c>
      <c r="I38" s="8" t="e">
        <f t="shared" si="20"/>
        <v>#DIV/0!</v>
      </c>
      <c r="J38" s="8" t="e">
        <f t="shared" si="20"/>
        <v>#DIV/0!</v>
      </c>
      <c r="K38" s="8">
        <f t="shared" si="20"/>
        <v>9.947471843531756E-3</v>
      </c>
      <c r="L38" s="8">
        <f t="shared" si="20"/>
        <v>0.13552310023277356</v>
      </c>
      <c r="M38" s="8" t="e">
        <f t="shared" si="20"/>
        <v>#DIV/0!</v>
      </c>
      <c r="N38" s="8" t="e">
        <f t="shared" si="20"/>
        <v>#DIV/0!</v>
      </c>
      <c r="O38" s="5"/>
      <c r="P38" s="8" t="e">
        <f t="shared" ref="P38:T38" si="21">+P23/P17</f>
        <v>#DIV/0!</v>
      </c>
      <c r="Q38" s="8" t="e">
        <f t="shared" si="21"/>
        <v>#DIV/0!</v>
      </c>
      <c r="R38" s="8" t="e">
        <f t="shared" si="21"/>
        <v>#DIV/0!</v>
      </c>
      <c r="S38" s="8">
        <f t="shared" si="21"/>
        <v>-0.25822970117038963</v>
      </c>
      <c r="T38" s="8">
        <f t="shared" si="21"/>
        <v>-0.17432331420881578</v>
      </c>
      <c r="U38" s="8">
        <f>+U23/U17</f>
        <v>-0.43113816667371685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39" x14ac:dyDescent="0.25">
      <c r="B39" t="s">
        <v>61</v>
      </c>
      <c r="C39" s="8" t="e">
        <f t="shared" ref="C39:N39" si="22">+C26/C25</f>
        <v>#DIV/0!</v>
      </c>
      <c r="D39" s="8" t="e">
        <f t="shared" si="22"/>
        <v>#DIV/0!</v>
      </c>
      <c r="E39" s="8" t="e">
        <f t="shared" si="22"/>
        <v>#DIV/0!</v>
      </c>
      <c r="F39" s="8" t="e">
        <f t="shared" si="22"/>
        <v>#DIV/0!</v>
      </c>
      <c r="G39" s="8">
        <f t="shared" si="22"/>
        <v>-6.3511286738669325E-4</v>
      </c>
      <c r="H39" s="8">
        <f t="shared" si="22"/>
        <v>2.0940378090160045E-2</v>
      </c>
      <c r="I39" s="8" t="e">
        <f t="shared" si="22"/>
        <v>#DIV/0!</v>
      </c>
      <c r="J39" s="8" t="e">
        <f t="shared" si="22"/>
        <v>#DIV/0!</v>
      </c>
      <c r="K39" s="8">
        <f t="shared" si="22"/>
        <v>-7.042599337070847E-2</v>
      </c>
      <c r="L39" s="8">
        <f t="shared" si="22"/>
        <v>-4.9404668122172484E-3</v>
      </c>
      <c r="M39" s="8" t="e">
        <f t="shared" si="22"/>
        <v>#DIV/0!</v>
      </c>
      <c r="N39" s="8" t="e">
        <f t="shared" si="22"/>
        <v>#DIV/0!</v>
      </c>
      <c r="O39" s="5"/>
      <c r="P39" s="8" t="e">
        <f t="shared" ref="P39:T39" si="23">+P26/P25</f>
        <v>#DIV/0!</v>
      </c>
      <c r="Q39" s="8" t="e">
        <f t="shared" si="23"/>
        <v>#DIV/0!</v>
      </c>
      <c r="R39" s="8" t="e">
        <f t="shared" si="23"/>
        <v>#DIV/0!</v>
      </c>
      <c r="S39" s="8">
        <f t="shared" si="23"/>
        <v>-3.9385036219036548E-3</v>
      </c>
      <c r="T39" s="8">
        <f t="shared" si="23"/>
        <v>-4.3678108086368003E-2</v>
      </c>
      <c r="U39" s="8">
        <f>+U26/U25</f>
        <v>1.918768690476436E-3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2:3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2:3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2:3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3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3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3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3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3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3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3:39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3:39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3:39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3:39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3:39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3:39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3:39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3:39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3:39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3:39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3:39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3:39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3:39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3:39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3:39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3:39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3:39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3:39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3:39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3:39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3:39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3:3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3:39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3:39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3:39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3:39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3:3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3:39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3:39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3:39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3:39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3:39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3:39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3:39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3:39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3:39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3:39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3:39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3:39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3:39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3:39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3:39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3:39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3:39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3:39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3:39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3:39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3:39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3:39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3:39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3:39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3:39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3:39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3:39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3:39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3:39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3:39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3:39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3:39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3:39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3:39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3:39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3:39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3:39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3:39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3:39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3:39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3:39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3:39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3:39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3:39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3:39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3:39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3:39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3:39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3:39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3:39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3:39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3:39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3:39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3:39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3:39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3:39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3:39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3:39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3:39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3:39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3:39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3:39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3:39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3:39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3:39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3:39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3:39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3:39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3:39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3:39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3:39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3:39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3:39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3:39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3:39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3:39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3:39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3:39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3:39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3:39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3:39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3:39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3:39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3:39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3:39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3:39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3:39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3:39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3:39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3:39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3:39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3:39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3:39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3:39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3:39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3:39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3:39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3:39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3:39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3:39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3:39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3:39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3:39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3:39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3:39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3:39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3:39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3:39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3:39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3:39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3:39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3:39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3:39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3:39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3:39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3:39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3:39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3:39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3:39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3:39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3:39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3:39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3:39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3:39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3:39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3:39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3:39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3:39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3:39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3:39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3:39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3:39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3:39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3:39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3:39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3:39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3:39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3:39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3:39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3:39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3:39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3:39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3:39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3:39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3:39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3:39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3:39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3:39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3:39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3:39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3:39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3:39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3:39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3:39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3:39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3:39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3:39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3:39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3:39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3:39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3:39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3:39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3:39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3:39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3:39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3:39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3:39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3:39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3:39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3:39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3:39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3:39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3:39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3:39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3:39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3:39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3:39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3:39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3:39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3:39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3:39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3:39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3:39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3:39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3:39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3:39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3:39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3:39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3:39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3:39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3:39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3:39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3:39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3:39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3:39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3:39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3:39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3:39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3:39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3:39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3:39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3:39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3:39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3:39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3:39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3:39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3:39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3:39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3:39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3:39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3:39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3:39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3:39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3:39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3:39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3:39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3:39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3:39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3:39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3:39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3:39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3:39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3:39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3:39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3:39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3:39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3:39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3:39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3:39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3:39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3:39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3:39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3:39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3:39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3:39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3:39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3:39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3:39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3:39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3:39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3:39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3:39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3:39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3:39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3:39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3:39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3:39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3:39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3:39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3:39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3:39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3:39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3:39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3:39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3:39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3:39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3:39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3:39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3:39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3:39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3:39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3:39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3:39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3:39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3:39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3:39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3:39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3:39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3:39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3:39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3:39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3:39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3:39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3:39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3:39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3:39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3:39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3:39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3:39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3:39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3:39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3:39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3:39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3:39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3:39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3:39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3:39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3:39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3:39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3:39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3:39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3:39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3:39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3:39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3:39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3:39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3:39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3:39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3:39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3:39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3:39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3:39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3:39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3:39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3:39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3:39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3:39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3:39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3:39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3:39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3:39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3:39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3:39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3:39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3:39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3:39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3:39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3:39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3:39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3:39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3:39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3:39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3:39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3:39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3:39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3:39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3:39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3:39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3:39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3:39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3:39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3:39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3:39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3:39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3:39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3:39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3:39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3:39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3:39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3:39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3:39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3:39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3:39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3:39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3:39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3:39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3:39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3:39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3:39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3:39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3:39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3:39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3:39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3:39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3:39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3:39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3:39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3:39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3:39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3:39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3:39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3:39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3:39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3:39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3:39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3:39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3:39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3:39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3:39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3:39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3:39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3:39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3:39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3:39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3:39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3:39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3:39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3:39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3:39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3:39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3:39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3:39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3:39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3:39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3:39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3:39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3:39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3:39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3:39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</sheetData>
  <hyperlinks>
    <hyperlink ref="A1" location="Main!A1" display="Main" xr:uid="{69CDCDAC-7925-4344-BC90-27211FCF93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2025-03-05T17:29:19Z</dcterms:created>
  <dcterms:modified xsi:type="dcterms:W3CDTF">2025-08-11T12:46:43Z</dcterms:modified>
</cp:coreProperties>
</file>