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534694\Documents\CIGRE\WG B5_55\Subgrupo - Oscilo\___OSCILOS_JÁ_EDITADAS_2022_06_21___\"/>
    </mc:Choice>
  </mc:AlternateContent>
  <xr:revisionPtr revIDLastSave="0" documentId="13_ncr:1_{80BAA431-6257-4535-ACA7-3F6235CD18D6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Dados" sheetId="1" r:id="rId1"/>
    <sheet name="Para_CSV" sheetId="2" r:id="rId2"/>
  </sheets>
  <definedNames>
    <definedName name="_xlnm._FilterDatabase" localSheetId="0" hidden="1">Dados!$A$3:$L$3</definedName>
    <definedName name="_xlnm._FilterDatabase" localSheetId="1" hidden="1">Para_CSV!$A$1:$L$63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1" i="2" l="1"/>
  <c r="B84" i="2"/>
  <c r="B78" i="2"/>
  <c r="B92" i="2"/>
  <c r="B75" i="2"/>
  <c r="E92" i="2" s="1"/>
  <c r="B86" i="2"/>
  <c r="B85" i="2"/>
  <c r="B80" i="2"/>
  <c r="B79" i="2"/>
  <c r="B74" i="2"/>
  <c r="B70" i="2"/>
  <c r="B69" i="2" s="1"/>
  <c r="E71" i="2" s="1"/>
  <c r="C45" i="1"/>
  <c r="S5" i="1"/>
  <c r="S6" i="1"/>
  <c r="S7" i="1"/>
  <c r="S8" i="1"/>
  <c r="S9" i="1"/>
  <c r="S10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6" i="1"/>
  <c r="R9" i="1"/>
  <c r="R10" i="1"/>
  <c r="R11" i="1"/>
  <c r="R12" i="1"/>
  <c r="R13" i="1"/>
  <c r="R14" i="1"/>
  <c r="R18" i="1"/>
  <c r="R22" i="1"/>
  <c r="R26" i="1"/>
  <c r="R30" i="1"/>
  <c r="Q5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5" i="1"/>
  <c r="P6" i="1"/>
  <c r="P7" i="1"/>
  <c r="P8" i="1"/>
  <c r="P9" i="1"/>
  <c r="P10" i="1"/>
  <c r="P11" i="1"/>
  <c r="P12" i="1"/>
  <c r="P13" i="1"/>
  <c r="P14" i="1"/>
  <c r="P15" i="1"/>
  <c r="P16" i="1"/>
  <c r="P20" i="1"/>
  <c r="P22" i="1"/>
  <c r="P24" i="1"/>
  <c r="P25" i="1"/>
  <c r="P28" i="1"/>
  <c r="P29" i="1"/>
  <c r="P30" i="1"/>
  <c r="P4" i="1"/>
  <c r="O5" i="1"/>
  <c r="O6" i="1"/>
  <c r="O7" i="1"/>
  <c r="O8" i="1"/>
  <c r="O12" i="1"/>
  <c r="O16" i="1"/>
  <c r="O17" i="1"/>
  <c r="O18" i="1"/>
  <c r="O19" i="1"/>
  <c r="O20" i="1"/>
  <c r="O21" i="1"/>
  <c r="O23" i="1"/>
  <c r="O24" i="1"/>
  <c r="O26" i="1"/>
  <c r="O27" i="1"/>
  <c r="O28" i="1"/>
  <c r="O31" i="1"/>
  <c r="O4" i="1"/>
  <c r="N5" i="1"/>
  <c r="R5" i="1" s="1"/>
  <c r="N6" i="1"/>
  <c r="Q6" i="1" s="1"/>
  <c r="N7" i="1"/>
  <c r="R7" i="1" s="1"/>
  <c r="N8" i="1"/>
  <c r="R8" i="1" s="1"/>
  <c r="N9" i="1"/>
  <c r="O9" i="1" s="1"/>
  <c r="N10" i="1"/>
  <c r="O10" i="1" s="1"/>
  <c r="N11" i="1"/>
  <c r="S11" i="1" s="1"/>
  <c r="N12" i="1"/>
  <c r="S12" i="1" s="1"/>
  <c r="N13" i="1"/>
  <c r="O13" i="1" s="1"/>
  <c r="N14" i="1"/>
  <c r="O14" i="1" s="1"/>
  <c r="N15" i="1"/>
  <c r="R15" i="1" s="1"/>
  <c r="N16" i="1"/>
  <c r="R16" i="1" s="1"/>
  <c r="N17" i="1"/>
  <c r="P17" i="1" s="1"/>
  <c r="N18" i="1"/>
  <c r="P18" i="1" s="1"/>
  <c r="N19" i="1"/>
  <c r="R19" i="1" s="1"/>
  <c r="N20" i="1"/>
  <c r="R20" i="1" s="1"/>
  <c r="N21" i="1"/>
  <c r="P21" i="1" s="1"/>
  <c r="N22" i="1"/>
  <c r="O22" i="1" s="1"/>
  <c r="N23" i="1"/>
  <c r="R23" i="1" s="1"/>
  <c r="N24" i="1"/>
  <c r="R24" i="1" s="1"/>
  <c r="N25" i="1"/>
  <c r="O25" i="1" s="1"/>
  <c r="N26" i="1"/>
  <c r="P26" i="1" s="1"/>
  <c r="N27" i="1"/>
  <c r="R27" i="1" s="1"/>
  <c r="N28" i="1"/>
  <c r="R28" i="1" s="1"/>
  <c r="N29" i="1"/>
  <c r="O29" i="1" s="1"/>
  <c r="N30" i="1"/>
  <c r="O30" i="1" s="1"/>
  <c r="N31" i="1"/>
  <c r="R31" i="1" s="1"/>
  <c r="N4" i="1"/>
  <c r="N34" i="1" s="1"/>
  <c r="E94" i="2" l="1"/>
  <c r="E74" i="2"/>
  <c r="E86" i="2"/>
  <c r="B73" i="2"/>
  <c r="E80" i="2"/>
  <c r="E85" i="2"/>
  <c r="E88" i="2"/>
  <c r="E70" i="2"/>
  <c r="E79" i="2"/>
  <c r="E81" i="2"/>
  <c r="E87" i="2"/>
  <c r="E93" i="2"/>
  <c r="E75" i="2"/>
  <c r="E76" i="2" s="1"/>
  <c r="B76" i="2"/>
  <c r="O15" i="1"/>
  <c r="O11" i="1"/>
  <c r="O34" i="1" s="1"/>
  <c r="P31" i="1"/>
  <c r="P27" i="1"/>
  <c r="P23" i="1"/>
  <c r="P19" i="1"/>
  <c r="P34" i="1" s="1"/>
  <c r="Q4" i="1"/>
  <c r="Q8" i="1"/>
  <c r="R29" i="1"/>
  <c r="R25" i="1"/>
  <c r="R21" i="1"/>
  <c r="R17" i="1"/>
  <c r="S13" i="1"/>
  <c r="S34" i="1" s="1"/>
  <c r="Q7" i="1"/>
  <c r="R4" i="1"/>
  <c r="R34" i="1" l="1"/>
  <c r="Q34" i="1"/>
</calcChain>
</file>

<file path=xl/sharedStrings.xml><?xml version="1.0" encoding="utf-8"?>
<sst xmlns="http://schemas.openxmlformats.org/spreadsheetml/2006/main" count="1020" uniqueCount="140">
  <si>
    <t>Fornecedor</t>
  </si>
  <si>
    <t>Diogo - Madeira</t>
  </si>
  <si>
    <t>Nome da Oscilo</t>
  </si>
  <si>
    <t>2017_11_07_00h53min13s</t>
  </si>
  <si>
    <t>SIM</t>
  </si>
  <si>
    <t>OSCILOS</t>
  </si>
  <si>
    <t>NÃO</t>
  </si>
  <si>
    <t>Terminal SE_A</t>
  </si>
  <si>
    <t>Forma de Onda</t>
  </si>
  <si>
    <t>TW</t>
  </si>
  <si>
    <t>Descaracterizada</t>
  </si>
  <si>
    <t>Terminal SE_B</t>
  </si>
  <si>
    <t>2017_11_07_03h33min46s</t>
  </si>
  <si>
    <t>2017_11_07_04h25min48s</t>
  </si>
  <si>
    <t>2017_11_08_00h08min26s</t>
  </si>
  <si>
    <t>2017_11_08_02h54min39s</t>
  </si>
  <si>
    <t>Tipo de Falta</t>
  </si>
  <si>
    <t>Interna</t>
  </si>
  <si>
    <t>Sistema</t>
  </si>
  <si>
    <t>HVDC</t>
  </si>
  <si>
    <t>Rafael Fernandes</t>
  </si>
  <si>
    <t>2020_10_02_15h19min08s_TW</t>
  </si>
  <si>
    <t>Sem Informação</t>
  </si>
  <si>
    <t>CA</t>
  </si>
  <si>
    <t>Eletrosul</t>
  </si>
  <si>
    <t>2015_11_14_16h42min29s_LT_525kV</t>
  </si>
  <si>
    <t>2016_05_20_22h32min10s_LT_525kV</t>
  </si>
  <si>
    <t>2018_12_02_14h29min49s_LT_525kV</t>
  </si>
  <si>
    <t>2019_10_06_07h52min01s_LT_525kV</t>
  </si>
  <si>
    <t>Externa</t>
  </si>
  <si>
    <t>2014_04_19_08h53min09s_LT_525kV</t>
  </si>
  <si>
    <t>2016_09_26_02h10min43s_LT_525kV</t>
  </si>
  <si>
    <t>2017_09_19_00h36min58s_LT_525kV</t>
  </si>
  <si>
    <t>Oscilo CA Terminal SE_B somente do fechament do DJ</t>
  </si>
  <si>
    <t>Observações</t>
  </si>
  <si>
    <t>COPEL</t>
  </si>
  <si>
    <t>2020_06_22_03h31min43s_LT_230kV</t>
  </si>
  <si>
    <t>UBR - UMB</t>
  </si>
  <si>
    <t>CHV - FRA</t>
  </si>
  <si>
    <t>APA - SDI</t>
  </si>
  <si>
    <t>2021_07_05_05h55min50s_LT_525kV</t>
  </si>
  <si>
    <t>ARA - TAU</t>
  </si>
  <si>
    <t>2021_01_17_16h28min13s_LT_230kV</t>
  </si>
  <si>
    <t>2021_04_12_10h23min41s_LT_230kV</t>
  </si>
  <si>
    <t>2021_07_20_01h46min11s_LT_230kV</t>
  </si>
  <si>
    <t>GPS - PFL</t>
  </si>
  <si>
    <t>2021_09_14_04h37min05s_LT_525kV</t>
  </si>
  <si>
    <t>SCX - SSA</t>
  </si>
  <si>
    <t>2021_10_03_19h25min07s_LT_230kV</t>
  </si>
  <si>
    <t>FIN - MDN</t>
  </si>
  <si>
    <t>2021_10_13_23h48min57s_LT_525kV</t>
  </si>
  <si>
    <t>2021_10_23_17h16min17s_LT_525kV</t>
  </si>
  <si>
    <t>CVO - STF</t>
  </si>
  <si>
    <t>2021_10_24_01h58min37s_LT_230kV</t>
  </si>
  <si>
    <t>ASS - PGU</t>
  </si>
  <si>
    <t>2021_10_30_05h01min41s_LT_230kV</t>
  </si>
  <si>
    <t>FRA - LON</t>
  </si>
  <si>
    <t>2021_11_07_12h52min54s_LT_230kV</t>
  </si>
  <si>
    <t>2021_11_15_11h05min22s_LT_525kV</t>
  </si>
  <si>
    <t>2021_12_12_15h52min55s_LT_525kV</t>
  </si>
  <si>
    <t>2021_12_16_16h40min27s_LT_230kV</t>
  </si>
  <si>
    <t>CCO - SQT</t>
  </si>
  <si>
    <t>525kV</t>
  </si>
  <si>
    <t>230kV</t>
  </si>
  <si>
    <t>Sem informação</t>
  </si>
  <si>
    <t>Tipo</t>
  </si>
  <si>
    <t>Total de Conjuntos</t>
  </si>
  <si>
    <t>Oscilografia de um terminal</t>
  </si>
  <si>
    <t>Total de Oscilos</t>
  </si>
  <si>
    <t>Faltas Internas</t>
  </si>
  <si>
    <t>Faltas externas</t>
  </si>
  <si>
    <t>Oscilografias de dois terminais</t>
  </si>
  <si>
    <t>Tensão</t>
  </si>
  <si>
    <t>Total</t>
  </si>
  <si>
    <t>Nível de Tensão e HVDC</t>
  </si>
  <si>
    <t>Terminais</t>
  </si>
  <si>
    <t>Nome Oscilo</t>
  </si>
  <si>
    <t>TL_TW</t>
  </si>
  <si>
    <t>TL_Forma de Onda</t>
  </si>
  <si>
    <t>TL_Descaracterizada</t>
  </si>
  <si>
    <t>TR_TW</t>
  </si>
  <si>
    <t>TR_Forma de Onda</t>
  </si>
  <si>
    <t>TR_Descaracterizada</t>
  </si>
  <si>
    <t>Case01-AG_internal fault near Xingu - 16,6% - 0</t>
  </si>
  <si>
    <t>Case01-AG_internal fault near Xingu - 16,6% 90</t>
  </si>
  <si>
    <t>Real_simulada</t>
  </si>
  <si>
    <t>Real</t>
  </si>
  <si>
    <t>Simulada</t>
  </si>
  <si>
    <t>Case02-AG_internal fault middle of the line - 50% - 0</t>
  </si>
  <si>
    <t>Case02-AG_internal fault middle of the line - 50% - 90</t>
  </si>
  <si>
    <t>Case03-AG_internal fault near Tucuruí - 83,4% - 0</t>
  </si>
  <si>
    <t>Case03-AG_internal fault near Tucuruí - 83,4% - 90</t>
  </si>
  <si>
    <t>Case04-AG_parallel line near Xingu - 16,6% - 90</t>
  </si>
  <si>
    <t>Case05-AG_parallel line in the midlle of the line - 50% - 90</t>
  </si>
  <si>
    <t>Case06-AG_parallel line near Tucuruí - 83,4% - 90</t>
  </si>
  <si>
    <t>Case07-AG_Xingu bus fault - 90</t>
  </si>
  <si>
    <t>Case08-AG_Tucuruí bus fault - 90</t>
  </si>
  <si>
    <t>Case09-AG_Belo Monte bus fault - 90</t>
  </si>
  <si>
    <t>Case10-AG_Marabá bus fault - 90</t>
  </si>
  <si>
    <t>Case11-AG_Jurupari bus fault - 90</t>
  </si>
  <si>
    <t>Externa para Interna</t>
  </si>
  <si>
    <t>Case12-AG_evolving fault from parallel line to internal fault - 50% - 90</t>
  </si>
  <si>
    <t>Case13-ABC_internal fault near  Xingu - 16,6% - 90</t>
  </si>
  <si>
    <t>Case14-ABC_internal fault middle of the line - 50% - 90</t>
  </si>
  <si>
    <t>Case15-ABC_internal fault near Tucuruí - 83,4% - 90</t>
  </si>
  <si>
    <t>Case17-ABC_parallel line in the middle of the line - 50% - 90</t>
  </si>
  <si>
    <t>Case18-ABC_parallel line near Tucuruí - 83,4% - 90</t>
  </si>
  <si>
    <t>Case19-ABC_Xingu bus fault - 90</t>
  </si>
  <si>
    <t>Case20-ABC_Tucuruí bus fault - 90</t>
  </si>
  <si>
    <t>Case21-ABC_Belo Monte bus fault - 90</t>
  </si>
  <si>
    <t>Case22-ABC_Marabá bus fault - 90</t>
  </si>
  <si>
    <t>Case23-ABC_Jurupari bus fault - 90</t>
  </si>
  <si>
    <t>Case24-AG_internal fault near Tucuruí - 83,4%_Resistance - 90 - 25ohms</t>
  </si>
  <si>
    <t>Case24-AG_internal fault near Tucuruí - 83,4%_Resistance - 90 - 75ohms</t>
  </si>
  <si>
    <t>Case24-AG_internal fault near Tucuruí - 83,4%_Resistance - 90 - 150ohms</t>
  </si>
  <si>
    <t>Case24-AG_internal fault near Tucuruí - 83,4%_Resistance - 90 - 200ohms</t>
  </si>
  <si>
    <t>Case25-Series Cap bypass - 90 - Inserting Capacitor</t>
  </si>
  <si>
    <t>Case25-Series Cap bypass - 90 - Removing Capacitor</t>
  </si>
  <si>
    <t>Case26-Transformer inrush</t>
  </si>
  <si>
    <t>Sem falta</t>
  </si>
  <si>
    <t>Case27-Playback - Belo Monte bus fault</t>
  </si>
  <si>
    <t>Case28-Playback - HVDC Commutation Failure</t>
  </si>
  <si>
    <t>Outras</t>
  </si>
  <si>
    <t>Falha comutação em HVDC próximo</t>
  </si>
  <si>
    <t>Dados totais</t>
  </si>
  <si>
    <t>Total de Registros TW</t>
  </si>
  <si>
    <t>Casos Reais</t>
  </si>
  <si>
    <t>Casos Simulados</t>
  </si>
  <si>
    <t>Faltas Externas</t>
  </si>
  <si>
    <t>Faltas internas</t>
  </si>
  <si>
    <t>Total de registro TW em dois terminais</t>
  </si>
  <si>
    <t>Total de registro TW apenas um terminal</t>
  </si>
  <si>
    <t>Registros reais</t>
  </si>
  <si>
    <t>Registros simulados</t>
  </si>
  <si>
    <t>Faltas Externas para Internas</t>
  </si>
  <si>
    <t>Nível de Tensão e HVDC - Casos Reais</t>
  </si>
  <si>
    <t>Absoluto</t>
  </si>
  <si>
    <t>Percentuas</t>
  </si>
  <si>
    <t>Total de registros reais</t>
  </si>
  <si>
    <t>Total de registros simulados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</si>
</sst>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Dados!$A$42</c:f>
              <c:strCache>
                <c:ptCount val="1"/>
                <c:pt idx="0">
                  <c:v>Terminais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C-4DDE-8478-BD8D0A112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C-4DDE-8478-BD8D0A112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Dados!$B$42:$B$43</c:f>
              <c:strCache>
                <c:ptCount val="2"/>
                <c:pt idx="0">
                  <c:v>Oscilografia de um terminal</c:v>
                </c:pt>
                <c:pt idx="1">
                  <c:v>Oscilografias de dois terminais</c:v>
                </c:pt>
              </c:strCache>
            </c:strRef>
          </c:cat>
          <c:val>
            <c:numRef>
              <c:f>Dados!$C$42:$C$43</c:f>
              <c:numCache>
                <c:formatCode>General</c:formatCode>
                <c:ptCount val="2"/>
                <c:pt idx="0">
                  <c:v>7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065-87C7-C0115BB89B9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Falta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Dados!$A$47</c:f>
              <c:strCache>
                <c:ptCount val="1"/>
                <c:pt idx="0">
                  <c:v>Tipo de Falta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3-4F45-A66C-5F2DF51093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3-4F45-A66C-5F2DF51093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3-4F45-A66C-5F2DF51093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Dados!$B$47:$B$49</c:f>
              <c:strCache>
                <c:ptCount val="3"/>
                <c:pt idx="0">
                  <c:v>Faltas Internas</c:v>
                </c:pt>
                <c:pt idx="1">
                  <c:v>Faltas externas</c:v>
                </c:pt>
                <c:pt idx="2">
                  <c:v>Sem informação</c:v>
                </c:pt>
              </c:strCache>
            </c:strRef>
          </c:cat>
          <c:val>
            <c:numRef>
              <c:f>Dados!$C$47:$C$49</c:f>
              <c:numCache>
                <c:formatCode>General</c:formatCode>
                <c:ptCount val="3"/>
                <c:pt idx="0">
                  <c:v>43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323-8DA8-C09153A04A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Dados!$B$35</c:f>
              <c:strCache>
                <c:ptCount val="1"/>
                <c:pt idx="0">
                  <c:v>Nível de Tensão e HVDC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C-4D76-AC22-56976B8FA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C-4D76-AC22-56976B8FA8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C-4D76-AC22-56976B8FA8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Dados!$C$36:$C$38</c:f>
              <c:strCache>
                <c:ptCount val="3"/>
                <c:pt idx="0">
                  <c:v>525kV</c:v>
                </c:pt>
                <c:pt idx="1">
                  <c:v>230kV</c:v>
                </c:pt>
                <c:pt idx="2">
                  <c:v>HVDC</c:v>
                </c:pt>
              </c:strCache>
            </c:strRef>
          </c:cat>
          <c:val>
            <c:numRef>
              <c:f>Dados!$B$36:$B$38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95-49C6-B5FC-6D76FF1F6E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Totais - Um e Dois Terminais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Para_CSV!$A$69:$A$71</c:f>
              <c:strCache>
                <c:ptCount val="3"/>
                <c:pt idx="0">
                  <c:v>Total de Registros TW</c:v>
                </c:pt>
                <c:pt idx="1">
                  <c:v>Total de registro TW em dois terminais</c:v>
                </c:pt>
                <c:pt idx="2">
                  <c:v>Total de registro TW apenas um terminal</c:v>
                </c:pt>
              </c:strCache>
            </c:strRef>
          </c:cat>
          <c:val>
            <c:numRef>
              <c:f>Para_CSV!$B$69:$B$71</c:f>
              <c:numCache>
                <c:formatCode>General</c:formatCode>
                <c:ptCount val="3"/>
                <c:pt idx="0">
                  <c:v>115</c:v>
                </c:pt>
                <c:pt idx="1">
                  <c:v>108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6-4457-BB10-8E5DD9B8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59430640"/>
        <c:axId val="2059426480"/>
      </c:barChart>
      <c:catAx>
        <c:axId val="20594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26480"/>
        <c:crosses val="autoZero"/>
        <c:auto val="1"/>
        <c:lblAlgn val="ctr"/>
        <c:lblOffset val="100"/>
        <c:noMultiLvlLbl val="0"/>
      </c:catAx>
      <c:valAx>
        <c:axId val="205942648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Totais - Reais e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Para_CSV!$A$73:$A$75</c:f>
              <c:strCache>
                <c:ptCount val="3"/>
                <c:pt idx="0">
                  <c:v>Total de Registros TW</c:v>
                </c:pt>
                <c:pt idx="1">
                  <c:v>Registros reais</c:v>
                </c:pt>
                <c:pt idx="2">
                  <c:v>Registros simulados</c:v>
                </c:pt>
              </c:strCache>
            </c:strRef>
          </c:cat>
          <c:val>
            <c:numRef>
              <c:f>Para_CSV!$B$73:$B$75</c:f>
              <c:numCache>
                <c:formatCode>General</c:formatCode>
                <c:ptCount val="3"/>
                <c:pt idx="0">
                  <c:v>115</c:v>
                </c:pt>
                <c:pt idx="1">
                  <c:v>49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C62-A4FE-5C1780ED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59437296"/>
        <c:axId val="2059431056"/>
      </c:barChart>
      <c:catAx>
        <c:axId val="20594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31056"/>
        <c:crosses val="autoZero"/>
        <c:auto val="1"/>
        <c:lblAlgn val="ctr"/>
        <c:lblOffset val="100"/>
        <c:noMultiLvlLbl val="0"/>
      </c:catAx>
      <c:valAx>
        <c:axId val="205943105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Reais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Para_CSV!$A$78:$A$81</c:f>
              <c:strCache>
                <c:ptCount val="4"/>
                <c:pt idx="0">
                  <c:v>Total de registros reais</c:v>
                </c:pt>
                <c:pt idx="1">
                  <c:v>Faltas internas</c:v>
                </c:pt>
                <c:pt idx="2">
                  <c:v>Faltas externas</c:v>
                </c:pt>
                <c:pt idx="3">
                  <c:v>Sem informação</c:v>
                </c:pt>
              </c:strCache>
            </c:strRef>
          </c:cat>
          <c:val>
            <c:numRef>
              <c:f>Para_CSV!$B$78:$B$81</c:f>
              <c:numCache>
                <c:formatCode>General</c:formatCode>
                <c:ptCount val="4"/>
                <c:pt idx="0">
                  <c:v>49</c:v>
                </c:pt>
                <c:pt idx="1">
                  <c:v>43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1-42C0-879B-339F9872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9154080"/>
        <c:axId val="249141600"/>
      </c:barChart>
      <c:catAx>
        <c:axId val="2491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41600"/>
        <c:crosses val="autoZero"/>
        <c:auto val="1"/>
        <c:lblAlgn val="ctr"/>
        <c:lblOffset val="100"/>
        <c:noMultiLvlLbl val="0"/>
      </c:catAx>
      <c:valAx>
        <c:axId val="2491416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Simulados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Para_CSV!$A$84:$A$88</c:f>
              <c:strCache>
                <c:ptCount val="5"/>
                <c:pt idx="0">
                  <c:v>Total de registros simulados</c:v>
                </c:pt>
                <c:pt idx="1">
                  <c:v>Faltas Internas</c:v>
                </c:pt>
                <c:pt idx="2">
                  <c:v>Faltas Externas</c:v>
                </c:pt>
                <c:pt idx="3">
                  <c:v>Faltas Externas para Internas</c:v>
                </c:pt>
                <c:pt idx="4">
                  <c:v>Sem falta</c:v>
                </c:pt>
              </c:strCache>
            </c:strRef>
          </c:cat>
          <c:val>
            <c:numRef>
              <c:f>Para_CSV!$B$84:$B$88</c:f>
              <c:numCache>
                <c:formatCode>General</c:formatCode>
                <c:ptCount val="5"/>
                <c:pt idx="0">
                  <c:v>66</c:v>
                </c:pt>
                <c:pt idx="1">
                  <c:v>30</c:v>
                </c:pt>
                <c:pt idx="2">
                  <c:v>32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4EB-AFD9-BB9146A6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91752880"/>
        <c:axId val="1991754128"/>
      </c:barChart>
      <c:catAx>
        <c:axId val="19917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754128"/>
        <c:crosses val="autoZero"/>
        <c:auto val="1"/>
        <c:lblAlgn val="ctr"/>
        <c:lblOffset val="100"/>
        <c:noMultiLvlLbl val="0"/>
      </c:catAx>
      <c:valAx>
        <c:axId val="1991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7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Reais - Nível de Tensão ou HVDC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Para_CSV!$A$91:$A$94</c:f>
              <c:strCache>
                <c:ptCount val="4"/>
                <c:pt idx="0">
                  <c:v>Total de registros reais</c:v>
                </c:pt>
                <c:pt idx="1">
                  <c:v>525kV</c:v>
                </c:pt>
                <c:pt idx="2">
                  <c:v>230kV</c:v>
                </c:pt>
                <c:pt idx="3">
                  <c:v>HVDC</c:v>
                </c:pt>
              </c:strCache>
            </c:strRef>
          </c:cat>
          <c:val>
            <c:numRef>
              <c:f>Para_CSV!$B$91:$B$94</c:f>
              <c:numCache>
                <c:formatCode>General</c:formatCode>
                <c:ptCount val="4"/>
                <c:pt idx="0">
                  <c:v>49</c:v>
                </c:pt>
                <c:pt idx="1">
                  <c:v>21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4CCE-8E91-D99866CB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50180704"/>
        <c:axId val="250171136"/>
      </c:barChart>
      <c:catAx>
        <c:axId val="2501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171136"/>
        <c:crosses val="autoZero"/>
        <c:auto val="1"/>
        <c:lblAlgn val="ctr"/>
        <c:lblOffset val="100"/>
        <c:noMultiLvlLbl val="0"/>
      </c:catAx>
      <c:valAx>
        <c:axId val="250171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1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32</xdr:row>
      <xdr:rowOff>163512</xdr:rowOff>
    </xdr:from>
    <xdr:to>
      <xdr:col>7</xdr:col>
      <xdr:colOff>1025525</xdr:colOff>
      <xdr:row>47</xdr:row>
      <xdr:rowOff>179387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01BD91-B7C7-4C32-B8E2-D9FCDBA27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811212</xdr:colOff>
      <xdr:row>48</xdr:row>
      <xdr:rowOff>131762</xdr:rowOff>
    </xdr:from>
    <xdr:to>
      <xdr:col>7</xdr:col>
      <xdr:colOff>560387</xdr:colOff>
      <xdr:row>63</xdr:row>
      <xdr:rowOff>150812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5596C5-8068-421A-AFEC-16720F98F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120650</xdr:colOff>
      <xdr:row>33</xdr:row>
      <xdr:rowOff>17462</xdr:rowOff>
    </xdr:from>
    <xdr:to>
      <xdr:col>11</xdr:col>
      <xdr:colOff>1978025</xdr:colOff>
      <xdr:row>48</xdr:row>
      <xdr:rowOff>39687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DE31E1-7C46-41E7-838C-82E5DBD2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1054100</xdr:colOff>
      <xdr:row>64</xdr:row>
      <xdr:rowOff>122237</xdr:rowOff>
    </xdr:from>
    <xdr:to>
      <xdr:col>10</xdr:col>
      <xdr:colOff>857250</xdr:colOff>
      <xdr:row>81</xdr:row>
      <xdr:rowOff>144462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3D4826-1DF2-7633-E379-BD1D75DC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1082675</xdr:colOff>
      <xdr:row>82</xdr:row>
      <xdr:rowOff>103187</xdr:rowOff>
    </xdr:from>
    <xdr:to>
      <xdr:col>10</xdr:col>
      <xdr:colOff>885825</xdr:colOff>
      <xdr:row>99</xdr:row>
      <xdr:rowOff>125412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FAF7BA-932A-3988-A38D-30DAE59D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444500</xdr:colOff>
      <xdr:row>97</xdr:row>
      <xdr:rowOff>7937</xdr:rowOff>
    </xdr:from>
    <xdr:to>
      <xdr:col>5</xdr:col>
      <xdr:colOff>552450</xdr:colOff>
      <xdr:row>112</xdr:row>
      <xdr:rowOff>30162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EDFD9C-DFFC-81B5-E722-316CE3CAA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941387</xdr:colOff>
      <xdr:row>97</xdr:row>
      <xdr:rowOff>93662</xdr:rowOff>
    </xdr:from>
    <xdr:to>
      <xdr:col>1</xdr:col>
      <xdr:colOff>1230312</xdr:colOff>
      <xdr:row>112</xdr:row>
      <xdr:rowOff>115887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567B37-773E-A51E-FD73-AAC9E730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1093787</xdr:colOff>
      <xdr:row>100</xdr:row>
      <xdr:rowOff>163512</xdr:rowOff>
    </xdr:from>
    <xdr:to>
      <xdr:col>10</xdr:col>
      <xdr:colOff>887412</xdr:colOff>
      <xdr:row>116</xdr:row>
      <xdr:rowOff>1587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086869-1259-FAF2-3DA5-F5DDC9D4A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25" zoomScaleNormal="100" workbookViewId="0">
      <selection activeCell="D34" sqref="D34"/>
    </sheetView>
  </sheetViews>
  <sheetFormatPr defaultRowHeight="14.5" x14ac:dyDescent="0.35"/>
  <cols>
    <col min="1" max="1" width="22" customWidth="1"/>
    <col min="2" max="2" width="32.1796875" bestFit="1" customWidth="1"/>
    <col min="3" max="3" width="14.7265625" bestFit="1" customWidth="1"/>
    <col min="4" max="4" width="20.7265625" customWidth="1"/>
    <col min="5" max="5" width="19.1796875" customWidth="1"/>
    <col min="6" max="6" width="9.26953125" customWidth="1"/>
    <col min="7" max="7" width="19.7265625" customWidth="1"/>
    <col min="8" max="8" width="20.453125" customWidth="1"/>
    <col min="9" max="9" width="17.81640625" customWidth="1"/>
    <col min="10" max="11" width="10.453125" customWidth="1"/>
    <col min="12" max="12" width="52.54296875" customWidth="1"/>
  </cols>
  <sheetData>
    <row r="1" spans="1:19" x14ac:dyDescent="0.35">
      <c r="C1" s="13" t="s">
        <v>5</v>
      </c>
      <c r="D1" s="13"/>
      <c r="E1" s="13"/>
      <c r="F1" s="13"/>
      <c r="G1" s="13"/>
      <c r="H1" s="13"/>
    </row>
    <row r="2" spans="1:19" x14ac:dyDescent="0.35">
      <c r="A2" s="1"/>
      <c r="B2" s="1"/>
      <c r="C2" s="13" t="s">
        <v>7</v>
      </c>
      <c r="D2" s="13"/>
      <c r="E2" s="13"/>
      <c r="F2" s="13" t="s">
        <v>11</v>
      </c>
      <c r="G2" s="13"/>
      <c r="H2" s="13"/>
    </row>
    <row r="3" spans="1:19" x14ac:dyDescent="0.35">
      <c r="A3" s="3" t="s">
        <v>0</v>
      </c>
      <c r="B3" s="3" t="s">
        <v>2</v>
      </c>
      <c r="C3" s="3" t="s">
        <v>9</v>
      </c>
      <c r="D3" s="3" t="s">
        <v>8</v>
      </c>
      <c r="E3" s="3" t="s">
        <v>10</v>
      </c>
      <c r="F3" s="3" t="s">
        <v>9</v>
      </c>
      <c r="G3" s="3" t="s">
        <v>8</v>
      </c>
      <c r="H3" s="3" t="s">
        <v>10</v>
      </c>
      <c r="I3" s="2" t="s">
        <v>16</v>
      </c>
      <c r="J3" s="4" t="s">
        <v>18</v>
      </c>
      <c r="K3" s="4" t="s">
        <v>72</v>
      </c>
      <c r="L3" s="4" t="s">
        <v>34</v>
      </c>
      <c r="N3" s="8" t="s">
        <v>73</v>
      </c>
      <c r="O3">
        <v>525</v>
      </c>
      <c r="P3">
        <v>230</v>
      </c>
      <c r="Q3" t="s">
        <v>19</v>
      </c>
      <c r="R3" t="s">
        <v>17</v>
      </c>
      <c r="S3" t="s">
        <v>29</v>
      </c>
    </row>
    <row r="4" spans="1:19" x14ac:dyDescent="0.35">
      <c r="A4" s="3" t="s">
        <v>1</v>
      </c>
      <c r="B4" s="3" t="s">
        <v>3</v>
      </c>
      <c r="C4" s="3" t="s">
        <v>4</v>
      </c>
      <c r="D4" s="3" t="s">
        <v>6</v>
      </c>
      <c r="E4" s="3" t="s">
        <v>4</v>
      </c>
      <c r="F4" s="3" t="s">
        <v>4</v>
      </c>
      <c r="G4" s="3" t="s">
        <v>6</v>
      </c>
      <c r="H4" s="3" t="s">
        <v>4</v>
      </c>
      <c r="I4" s="4" t="s">
        <v>17</v>
      </c>
      <c r="J4" s="4" t="s">
        <v>19</v>
      </c>
      <c r="K4" s="4"/>
      <c r="L4" s="2"/>
      <c r="N4">
        <f>IF(F4="SIM",2,1)</f>
        <v>2</v>
      </c>
      <c r="O4">
        <f>IF(K4=525,IF(N4=2,2,1),0)</f>
        <v>0</v>
      </c>
      <c r="P4">
        <f>IF(K4=230,IF(N4=2,2,1),0)</f>
        <v>0</v>
      </c>
      <c r="Q4">
        <f>IF(J4="HVDC",IF(N4=2,2,1),0)</f>
        <v>2</v>
      </c>
      <c r="R4">
        <f>IF(I4="Interna",IF(N4=2,2,1),0)</f>
        <v>2</v>
      </c>
      <c r="S4">
        <f>IF(I4="Externa",IF(N4=2,2,1),0)</f>
        <v>0</v>
      </c>
    </row>
    <row r="5" spans="1:19" x14ac:dyDescent="0.35">
      <c r="A5" s="3" t="s">
        <v>1</v>
      </c>
      <c r="B5" s="3" t="s">
        <v>12</v>
      </c>
      <c r="C5" s="3" t="s">
        <v>4</v>
      </c>
      <c r="D5" s="3" t="s">
        <v>6</v>
      </c>
      <c r="E5" s="3" t="s">
        <v>4</v>
      </c>
      <c r="F5" s="3" t="s">
        <v>4</v>
      </c>
      <c r="G5" s="3" t="s">
        <v>6</v>
      </c>
      <c r="H5" s="3" t="s">
        <v>4</v>
      </c>
      <c r="I5" s="4" t="s">
        <v>17</v>
      </c>
      <c r="J5" s="4" t="s">
        <v>19</v>
      </c>
      <c r="K5" s="4"/>
      <c r="L5" s="2"/>
      <c r="N5">
        <f t="shared" ref="N5:N31" si="0">IF(F5="SIM",2,1)</f>
        <v>2</v>
      </c>
      <c r="O5">
        <f t="shared" ref="O5:O31" si="1">IF(K5=525,IF(N5=2,2,1),0)</f>
        <v>0</v>
      </c>
      <c r="P5">
        <f t="shared" ref="P5:P31" si="2">IF(K5=230,IF(N5=2,2,1),0)</f>
        <v>0</v>
      </c>
      <c r="Q5">
        <f t="shared" ref="Q5:Q31" si="3">IF(J5="HVDC",IF(N5=2,2,1),0)</f>
        <v>2</v>
      </c>
      <c r="R5">
        <f t="shared" ref="R5:R31" si="4">IF(I5="Interna",IF(N5=2,2,1),0)</f>
        <v>2</v>
      </c>
      <c r="S5">
        <f t="shared" ref="S5:S31" si="5">IF(I5="Externa",IF(N5=2,2,1),0)</f>
        <v>0</v>
      </c>
    </row>
    <row r="6" spans="1:19" x14ac:dyDescent="0.35">
      <c r="A6" s="3" t="s">
        <v>1</v>
      </c>
      <c r="B6" s="3" t="s">
        <v>13</v>
      </c>
      <c r="C6" s="3" t="s">
        <v>4</v>
      </c>
      <c r="D6" s="3" t="s">
        <v>6</v>
      </c>
      <c r="E6" s="3" t="s">
        <v>4</v>
      </c>
      <c r="F6" s="3" t="s">
        <v>4</v>
      </c>
      <c r="G6" s="3" t="s">
        <v>6</v>
      </c>
      <c r="H6" s="3" t="s">
        <v>4</v>
      </c>
      <c r="I6" s="4" t="s">
        <v>17</v>
      </c>
      <c r="J6" s="4" t="s">
        <v>19</v>
      </c>
      <c r="K6" s="4"/>
      <c r="L6" s="2"/>
      <c r="N6">
        <f t="shared" si="0"/>
        <v>2</v>
      </c>
      <c r="O6">
        <f t="shared" si="1"/>
        <v>0</v>
      </c>
      <c r="P6">
        <f t="shared" si="2"/>
        <v>0</v>
      </c>
      <c r="Q6">
        <f t="shared" si="3"/>
        <v>2</v>
      </c>
      <c r="R6">
        <f t="shared" si="4"/>
        <v>2</v>
      </c>
      <c r="S6">
        <f t="shared" si="5"/>
        <v>0</v>
      </c>
    </row>
    <row r="7" spans="1:19" x14ac:dyDescent="0.35">
      <c r="A7" s="3" t="s">
        <v>1</v>
      </c>
      <c r="B7" s="3" t="s">
        <v>14</v>
      </c>
      <c r="C7" s="3" t="s">
        <v>4</v>
      </c>
      <c r="D7" s="3" t="s">
        <v>6</v>
      </c>
      <c r="E7" s="3" t="s">
        <v>4</v>
      </c>
      <c r="F7" s="3" t="s">
        <v>4</v>
      </c>
      <c r="G7" s="3" t="s">
        <v>6</v>
      </c>
      <c r="H7" s="3" t="s">
        <v>4</v>
      </c>
      <c r="I7" s="4" t="s">
        <v>17</v>
      </c>
      <c r="J7" s="4" t="s">
        <v>19</v>
      </c>
      <c r="K7" s="4"/>
      <c r="L7" s="2"/>
      <c r="N7">
        <f t="shared" si="0"/>
        <v>2</v>
      </c>
      <c r="O7">
        <f t="shared" si="1"/>
        <v>0</v>
      </c>
      <c r="P7">
        <f t="shared" si="2"/>
        <v>0</v>
      </c>
      <c r="Q7">
        <f t="shared" si="3"/>
        <v>2</v>
      </c>
      <c r="R7">
        <f t="shared" si="4"/>
        <v>2</v>
      </c>
      <c r="S7">
        <f t="shared" si="5"/>
        <v>0</v>
      </c>
    </row>
    <row r="8" spans="1:19" x14ac:dyDescent="0.35">
      <c r="A8" s="3" t="s">
        <v>1</v>
      </c>
      <c r="B8" s="3" t="s">
        <v>15</v>
      </c>
      <c r="C8" s="3" t="s">
        <v>4</v>
      </c>
      <c r="D8" s="3" t="s">
        <v>6</v>
      </c>
      <c r="E8" s="3" t="s">
        <v>4</v>
      </c>
      <c r="F8" s="3" t="s">
        <v>4</v>
      </c>
      <c r="G8" s="3" t="s">
        <v>6</v>
      </c>
      <c r="H8" s="3" t="s">
        <v>4</v>
      </c>
      <c r="I8" s="4" t="s">
        <v>17</v>
      </c>
      <c r="J8" s="4" t="s">
        <v>19</v>
      </c>
      <c r="K8" s="4"/>
      <c r="L8" s="2"/>
      <c r="N8">
        <f t="shared" si="0"/>
        <v>2</v>
      </c>
      <c r="O8">
        <f t="shared" si="1"/>
        <v>0</v>
      </c>
      <c r="P8">
        <f t="shared" si="2"/>
        <v>0</v>
      </c>
      <c r="Q8">
        <f t="shared" si="3"/>
        <v>2</v>
      </c>
      <c r="R8">
        <f t="shared" si="4"/>
        <v>2</v>
      </c>
      <c r="S8">
        <f t="shared" si="5"/>
        <v>0</v>
      </c>
    </row>
    <row r="9" spans="1:19" x14ac:dyDescent="0.35">
      <c r="A9" s="3" t="s">
        <v>20</v>
      </c>
      <c r="B9" s="3" t="s">
        <v>21</v>
      </c>
      <c r="C9" s="4" t="s">
        <v>4</v>
      </c>
      <c r="D9" s="4" t="s">
        <v>6</v>
      </c>
      <c r="E9" s="4" t="s">
        <v>4</v>
      </c>
      <c r="F9" s="4" t="s">
        <v>6</v>
      </c>
      <c r="G9" s="4" t="s">
        <v>6</v>
      </c>
      <c r="H9" s="4" t="s">
        <v>6</v>
      </c>
      <c r="I9" s="4" t="s">
        <v>22</v>
      </c>
      <c r="J9" s="4" t="s">
        <v>23</v>
      </c>
      <c r="K9" s="4">
        <v>525</v>
      </c>
      <c r="L9" s="2"/>
      <c r="N9">
        <f t="shared" si="0"/>
        <v>1</v>
      </c>
      <c r="O9">
        <f t="shared" si="1"/>
        <v>1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</row>
    <row r="10" spans="1:19" x14ac:dyDescent="0.35">
      <c r="A10" s="4" t="s">
        <v>24</v>
      </c>
      <c r="B10" s="3" t="s">
        <v>25</v>
      </c>
      <c r="C10" s="4" t="s">
        <v>4</v>
      </c>
      <c r="D10" s="4" t="s">
        <v>4</v>
      </c>
      <c r="E10" s="4" t="s">
        <v>4</v>
      </c>
      <c r="F10" s="4" t="s">
        <v>6</v>
      </c>
      <c r="G10" s="4" t="s">
        <v>6</v>
      </c>
      <c r="H10" s="4" t="s">
        <v>6</v>
      </c>
      <c r="I10" s="4" t="s">
        <v>29</v>
      </c>
      <c r="J10" s="4" t="s">
        <v>23</v>
      </c>
      <c r="K10" s="4">
        <v>525</v>
      </c>
      <c r="L10" s="2"/>
      <c r="N10">
        <f t="shared" si="0"/>
        <v>1</v>
      </c>
      <c r="O10">
        <f t="shared" si="1"/>
        <v>1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1</v>
      </c>
    </row>
    <row r="11" spans="1:19" x14ac:dyDescent="0.35">
      <c r="A11" s="4" t="s">
        <v>24</v>
      </c>
      <c r="B11" s="3" t="s">
        <v>26</v>
      </c>
      <c r="C11" s="4" t="s">
        <v>4</v>
      </c>
      <c r="D11" s="4" t="s">
        <v>4</v>
      </c>
      <c r="E11" s="4" t="s">
        <v>4</v>
      </c>
      <c r="F11" s="4" t="s">
        <v>6</v>
      </c>
      <c r="G11" s="4" t="s">
        <v>6</v>
      </c>
      <c r="H11" s="4" t="s">
        <v>6</v>
      </c>
      <c r="I11" s="4" t="s">
        <v>29</v>
      </c>
      <c r="J11" s="4" t="s">
        <v>23</v>
      </c>
      <c r="K11" s="4">
        <v>525</v>
      </c>
      <c r="L11" s="2"/>
      <c r="N11">
        <f t="shared" si="0"/>
        <v>1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1</v>
      </c>
    </row>
    <row r="12" spans="1:19" x14ac:dyDescent="0.35">
      <c r="A12" s="4" t="s">
        <v>24</v>
      </c>
      <c r="B12" s="3" t="s">
        <v>27</v>
      </c>
      <c r="C12" s="4" t="s">
        <v>4</v>
      </c>
      <c r="D12" s="4" t="s">
        <v>4</v>
      </c>
      <c r="E12" s="4" t="s">
        <v>4</v>
      </c>
      <c r="F12" s="4" t="s">
        <v>6</v>
      </c>
      <c r="G12" s="4" t="s">
        <v>6</v>
      </c>
      <c r="H12" s="4" t="s">
        <v>6</v>
      </c>
      <c r="I12" s="4" t="s">
        <v>29</v>
      </c>
      <c r="J12" s="4" t="s">
        <v>23</v>
      </c>
      <c r="K12" s="4">
        <v>525</v>
      </c>
      <c r="L12" s="2"/>
      <c r="N12">
        <f t="shared" si="0"/>
        <v>1</v>
      </c>
      <c r="O12">
        <f t="shared" si="1"/>
        <v>1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1</v>
      </c>
    </row>
    <row r="13" spans="1:19" x14ac:dyDescent="0.35">
      <c r="A13" s="4" t="s">
        <v>24</v>
      </c>
      <c r="B13" s="3" t="s">
        <v>28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6</v>
      </c>
      <c r="H13" s="4" t="s">
        <v>6</v>
      </c>
      <c r="I13" s="4" t="s">
        <v>29</v>
      </c>
      <c r="J13" s="4" t="s">
        <v>23</v>
      </c>
      <c r="K13" s="4">
        <v>525</v>
      </c>
      <c r="L13" s="2" t="s">
        <v>33</v>
      </c>
      <c r="N13">
        <f t="shared" si="0"/>
        <v>2</v>
      </c>
      <c r="O13">
        <f t="shared" si="1"/>
        <v>2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2</v>
      </c>
    </row>
    <row r="14" spans="1:19" x14ac:dyDescent="0.35">
      <c r="A14" s="4" t="s">
        <v>24</v>
      </c>
      <c r="B14" s="1" t="s">
        <v>30</v>
      </c>
      <c r="C14" s="4" t="s">
        <v>4</v>
      </c>
      <c r="D14" s="4" t="s">
        <v>4</v>
      </c>
      <c r="E14" s="4" t="s">
        <v>4</v>
      </c>
      <c r="F14" s="4" t="s">
        <v>6</v>
      </c>
      <c r="G14" s="4" t="s">
        <v>6</v>
      </c>
      <c r="H14" s="4" t="s">
        <v>6</v>
      </c>
      <c r="I14" s="4" t="s">
        <v>17</v>
      </c>
      <c r="J14" s="4" t="s">
        <v>23</v>
      </c>
      <c r="K14" s="4">
        <v>525</v>
      </c>
      <c r="L14" s="2"/>
      <c r="N14">
        <f t="shared" si="0"/>
        <v>1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1</v>
      </c>
      <c r="S14">
        <f t="shared" si="5"/>
        <v>0</v>
      </c>
    </row>
    <row r="15" spans="1:19" x14ac:dyDescent="0.35">
      <c r="A15" s="4" t="s">
        <v>24</v>
      </c>
      <c r="B15" s="1" t="s">
        <v>31</v>
      </c>
      <c r="C15" s="4" t="s">
        <v>4</v>
      </c>
      <c r="D15" s="4" t="s">
        <v>4</v>
      </c>
      <c r="E15" s="4" t="s">
        <v>4</v>
      </c>
      <c r="F15" s="4" t="s">
        <v>6</v>
      </c>
      <c r="G15" s="4" t="s">
        <v>6</v>
      </c>
      <c r="H15" s="4" t="s">
        <v>6</v>
      </c>
      <c r="I15" s="4" t="s">
        <v>17</v>
      </c>
      <c r="J15" s="4" t="s">
        <v>23</v>
      </c>
      <c r="K15" s="4">
        <v>525</v>
      </c>
      <c r="L15" s="2"/>
      <c r="N15">
        <f t="shared" si="0"/>
        <v>1</v>
      </c>
      <c r="O15">
        <f t="shared" si="1"/>
        <v>1</v>
      </c>
      <c r="P15">
        <f t="shared" si="2"/>
        <v>0</v>
      </c>
      <c r="Q15">
        <f t="shared" si="3"/>
        <v>0</v>
      </c>
      <c r="R15">
        <f t="shared" si="4"/>
        <v>1</v>
      </c>
      <c r="S15">
        <f t="shared" si="5"/>
        <v>0</v>
      </c>
    </row>
    <row r="16" spans="1:19" x14ac:dyDescent="0.35">
      <c r="A16" s="6" t="s">
        <v>24</v>
      </c>
      <c r="B16" s="1" t="s">
        <v>32</v>
      </c>
      <c r="C16" s="6" t="s">
        <v>4</v>
      </c>
      <c r="D16" s="6" t="s">
        <v>4</v>
      </c>
      <c r="E16" s="6" t="s">
        <v>4</v>
      </c>
      <c r="F16" s="6" t="s">
        <v>6</v>
      </c>
      <c r="G16" s="6" t="s">
        <v>6</v>
      </c>
      <c r="H16" s="6" t="s">
        <v>6</v>
      </c>
      <c r="I16" s="6" t="s">
        <v>17</v>
      </c>
      <c r="J16" s="6" t="s">
        <v>23</v>
      </c>
      <c r="K16" s="4">
        <v>525</v>
      </c>
      <c r="L16" s="7"/>
      <c r="N16">
        <f t="shared" si="0"/>
        <v>1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1</v>
      </c>
      <c r="S16">
        <f t="shared" si="5"/>
        <v>0</v>
      </c>
    </row>
    <row r="17" spans="1:19" x14ac:dyDescent="0.35">
      <c r="A17" s="4" t="s">
        <v>35</v>
      </c>
      <c r="B17" s="5" t="s">
        <v>36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17</v>
      </c>
      <c r="J17" s="4" t="s">
        <v>23</v>
      </c>
      <c r="K17" s="4">
        <v>230</v>
      </c>
      <c r="L17" s="2" t="s">
        <v>37</v>
      </c>
      <c r="N17">
        <f t="shared" si="0"/>
        <v>2</v>
      </c>
      <c r="O17">
        <f t="shared" si="1"/>
        <v>0</v>
      </c>
      <c r="P17">
        <f t="shared" si="2"/>
        <v>2</v>
      </c>
      <c r="Q17">
        <f t="shared" si="3"/>
        <v>0</v>
      </c>
      <c r="R17">
        <f t="shared" si="4"/>
        <v>2</v>
      </c>
      <c r="S17">
        <f t="shared" si="5"/>
        <v>0</v>
      </c>
    </row>
    <row r="18" spans="1:19" x14ac:dyDescent="0.35">
      <c r="A18" s="4" t="s">
        <v>35</v>
      </c>
      <c r="B18" s="5" t="s">
        <v>42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17</v>
      </c>
      <c r="J18" s="4" t="s">
        <v>23</v>
      </c>
      <c r="K18" s="4">
        <v>230</v>
      </c>
      <c r="L18" s="2" t="s">
        <v>38</v>
      </c>
      <c r="N18">
        <f t="shared" si="0"/>
        <v>2</v>
      </c>
      <c r="O18">
        <f t="shared" si="1"/>
        <v>0</v>
      </c>
      <c r="P18">
        <f t="shared" si="2"/>
        <v>2</v>
      </c>
      <c r="Q18">
        <f t="shared" si="3"/>
        <v>0</v>
      </c>
      <c r="R18">
        <f t="shared" si="4"/>
        <v>2</v>
      </c>
      <c r="S18">
        <f t="shared" si="5"/>
        <v>0</v>
      </c>
    </row>
    <row r="19" spans="1:19" x14ac:dyDescent="0.35">
      <c r="A19" s="4" t="s">
        <v>35</v>
      </c>
      <c r="B19" s="5" t="s">
        <v>43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17</v>
      </c>
      <c r="J19" s="4" t="s">
        <v>23</v>
      </c>
      <c r="K19" s="4">
        <v>230</v>
      </c>
      <c r="L19" s="2" t="s">
        <v>39</v>
      </c>
      <c r="N19">
        <f t="shared" si="0"/>
        <v>2</v>
      </c>
      <c r="O19">
        <f t="shared" si="1"/>
        <v>0</v>
      </c>
      <c r="P19">
        <f t="shared" si="2"/>
        <v>2</v>
      </c>
      <c r="Q19">
        <f t="shared" si="3"/>
        <v>0</v>
      </c>
      <c r="R19">
        <f t="shared" si="4"/>
        <v>2</v>
      </c>
      <c r="S19">
        <f t="shared" si="5"/>
        <v>0</v>
      </c>
    </row>
    <row r="20" spans="1:19" x14ac:dyDescent="0.35">
      <c r="A20" s="4" t="s">
        <v>35</v>
      </c>
      <c r="B20" s="5" t="s">
        <v>40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17</v>
      </c>
      <c r="J20" s="4" t="s">
        <v>23</v>
      </c>
      <c r="K20" s="4">
        <v>525</v>
      </c>
      <c r="L20" s="2" t="s">
        <v>41</v>
      </c>
      <c r="N20">
        <f t="shared" si="0"/>
        <v>2</v>
      </c>
      <c r="O20">
        <f t="shared" si="1"/>
        <v>2</v>
      </c>
      <c r="P20">
        <f t="shared" si="2"/>
        <v>0</v>
      </c>
      <c r="Q20">
        <f t="shared" si="3"/>
        <v>0</v>
      </c>
      <c r="R20">
        <f t="shared" si="4"/>
        <v>2</v>
      </c>
      <c r="S20">
        <f t="shared" si="5"/>
        <v>0</v>
      </c>
    </row>
    <row r="21" spans="1:19" x14ac:dyDescent="0.35">
      <c r="A21" s="4" t="s">
        <v>35</v>
      </c>
      <c r="B21" s="5" t="s">
        <v>44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17</v>
      </c>
      <c r="J21" s="4" t="s">
        <v>23</v>
      </c>
      <c r="K21" s="4">
        <v>230</v>
      </c>
      <c r="L21" s="2" t="s">
        <v>45</v>
      </c>
      <c r="N21">
        <f t="shared" si="0"/>
        <v>2</v>
      </c>
      <c r="O21">
        <f t="shared" si="1"/>
        <v>0</v>
      </c>
      <c r="P21">
        <f t="shared" si="2"/>
        <v>2</v>
      </c>
      <c r="Q21">
        <f t="shared" si="3"/>
        <v>0</v>
      </c>
      <c r="R21">
        <f t="shared" si="4"/>
        <v>2</v>
      </c>
      <c r="S21">
        <f t="shared" si="5"/>
        <v>0</v>
      </c>
    </row>
    <row r="22" spans="1:19" x14ac:dyDescent="0.35">
      <c r="A22" s="4" t="s">
        <v>35</v>
      </c>
      <c r="B22" s="5" t="s">
        <v>46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17</v>
      </c>
      <c r="J22" s="4" t="s">
        <v>23</v>
      </c>
      <c r="K22" s="4">
        <v>525</v>
      </c>
      <c r="L22" s="2" t="s">
        <v>47</v>
      </c>
      <c r="N22">
        <f t="shared" si="0"/>
        <v>2</v>
      </c>
      <c r="O22">
        <f t="shared" si="1"/>
        <v>2</v>
      </c>
      <c r="P22">
        <f t="shared" si="2"/>
        <v>0</v>
      </c>
      <c r="Q22">
        <f t="shared" si="3"/>
        <v>0</v>
      </c>
      <c r="R22">
        <f t="shared" si="4"/>
        <v>2</v>
      </c>
      <c r="S22">
        <f t="shared" si="5"/>
        <v>0</v>
      </c>
    </row>
    <row r="23" spans="1:19" x14ac:dyDescent="0.35">
      <c r="A23" s="4" t="s">
        <v>35</v>
      </c>
      <c r="B23" s="5" t="s">
        <v>48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17</v>
      </c>
      <c r="J23" s="4" t="s">
        <v>23</v>
      </c>
      <c r="K23" s="4">
        <v>230</v>
      </c>
      <c r="L23" s="2" t="s">
        <v>49</v>
      </c>
      <c r="N23">
        <f t="shared" si="0"/>
        <v>2</v>
      </c>
      <c r="O23">
        <f t="shared" si="1"/>
        <v>0</v>
      </c>
      <c r="P23">
        <f t="shared" si="2"/>
        <v>2</v>
      </c>
      <c r="Q23">
        <f t="shared" si="3"/>
        <v>0</v>
      </c>
      <c r="R23">
        <f t="shared" si="4"/>
        <v>2</v>
      </c>
      <c r="S23">
        <f t="shared" si="5"/>
        <v>0</v>
      </c>
    </row>
    <row r="24" spans="1:19" x14ac:dyDescent="0.35">
      <c r="A24" s="4" t="s">
        <v>35</v>
      </c>
      <c r="B24" s="5" t="s">
        <v>50</v>
      </c>
      <c r="C24" s="4" t="s">
        <v>4</v>
      </c>
      <c r="D24" s="4" t="s">
        <v>4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17</v>
      </c>
      <c r="J24" s="4" t="s">
        <v>23</v>
      </c>
      <c r="K24" s="4">
        <v>525</v>
      </c>
      <c r="L24" s="2" t="s">
        <v>47</v>
      </c>
      <c r="N24">
        <f t="shared" si="0"/>
        <v>2</v>
      </c>
      <c r="O24">
        <f t="shared" si="1"/>
        <v>2</v>
      </c>
      <c r="P24">
        <f t="shared" si="2"/>
        <v>0</v>
      </c>
      <c r="Q24">
        <f t="shared" si="3"/>
        <v>0</v>
      </c>
      <c r="R24">
        <f t="shared" si="4"/>
        <v>2</v>
      </c>
      <c r="S24">
        <f t="shared" si="5"/>
        <v>0</v>
      </c>
    </row>
    <row r="25" spans="1:19" x14ac:dyDescent="0.35">
      <c r="A25" s="4" t="s">
        <v>35</v>
      </c>
      <c r="B25" s="5" t="s">
        <v>51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17</v>
      </c>
      <c r="J25" s="4" t="s">
        <v>23</v>
      </c>
      <c r="K25" s="4">
        <v>525</v>
      </c>
      <c r="L25" s="2" t="s">
        <v>52</v>
      </c>
      <c r="N25">
        <f t="shared" si="0"/>
        <v>2</v>
      </c>
      <c r="O25">
        <f t="shared" si="1"/>
        <v>2</v>
      </c>
      <c r="P25">
        <f t="shared" si="2"/>
        <v>0</v>
      </c>
      <c r="Q25">
        <f t="shared" si="3"/>
        <v>0</v>
      </c>
      <c r="R25">
        <f t="shared" si="4"/>
        <v>2</v>
      </c>
      <c r="S25">
        <f t="shared" si="5"/>
        <v>0</v>
      </c>
    </row>
    <row r="26" spans="1:19" x14ac:dyDescent="0.35">
      <c r="A26" s="4" t="s">
        <v>35</v>
      </c>
      <c r="B26" s="5" t="s">
        <v>53</v>
      </c>
      <c r="C26" s="4" t="s">
        <v>4</v>
      </c>
      <c r="D26" s="4" t="s">
        <v>4</v>
      </c>
      <c r="E26" s="4" t="s">
        <v>4</v>
      </c>
      <c r="F26" s="4" t="s">
        <v>4</v>
      </c>
      <c r="G26" s="4" t="s">
        <v>6</v>
      </c>
      <c r="H26" s="4" t="s">
        <v>4</v>
      </c>
      <c r="I26" s="4" t="s">
        <v>17</v>
      </c>
      <c r="J26" s="4" t="s">
        <v>23</v>
      </c>
      <c r="K26" s="4">
        <v>230</v>
      </c>
      <c r="L26" s="2" t="s">
        <v>54</v>
      </c>
      <c r="N26">
        <f t="shared" si="0"/>
        <v>2</v>
      </c>
      <c r="O26">
        <f t="shared" si="1"/>
        <v>0</v>
      </c>
      <c r="P26">
        <f t="shared" si="2"/>
        <v>2</v>
      </c>
      <c r="Q26">
        <f t="shared" si="3"/>
        <v>0</v>
      </c>
      <c r="R26">
        <f t="shared" si="4"/>
        <v>2</v>
      </c>
      <c r="S26">
        <f t="shared" si="5"/>
        <v>0</v>
      </c>
    </row>
    <row r="27" spans="1:19" x14ac:dyDescent="0.35">
      <c r="A27" s="4" t="s">
        <v>35</v>
      </c>
      <c r="B27" s="5" t="s">
        <v>55</v>
      </c>
      <c r="C27" s="4" t="s">
        <v>4</v>
      </c>
      <c r="D27" s="4" t="s">
        <v>4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17</v>
      </c>
      <c r="J27" s="4" t="s">
        <v>23</v>
      </c>
      <c r="K27" s="4">
        <v>230</v>
      </c>
      <c r="L27" s="2" t="s">
        <v>56</v>
      </c>
      <c r="N27">
        <f t="shared" si="0"/>
        <v>2</v>
      </c>
      <c r="O27">
        <f t="shared" si="1"/>
        <v>0</v>
      </c>
      <c r="P27">
        <f t="shared" si="2"/>
        <v>2</v>
      </c>
      <c r="Q27">
        <f t="shared" si="3"/>
        <v>0</v>
      </c>
      <c r="R27">
        <f t="shared" si="4"/>
        <v>2</v>
      </c>
      <c r="S27">
        <f t="shared" si="5"/>
        <v>0</v>
      </c>
    </row>
    <row r="28" spans="1:19" x14ac:dyDescent="0.35">
      <c r="A28" s="4" t="s">
        <v>35</v>
      </c>
      <c r="B28" s="5" t="s">
        <v>57</v>
      </c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17</v>
      </c>
      <c r="J28" s="4" t="s">
        <v>23</v>
      </c>
      <c r="K28" s="4">
        <v>230</v>
      </c>
      <c r="L28" s="2" t="s">
        <v>38</v>
      </c>
      <c r="N28">
        <f t="shared" si="0"/>
        <v>2</v>
      </c>
      <c r="O28">
        <f t="shared" si="1"/>
        <v>0</v>
      </c>
      <c r="P28">
        <f t="shared" si="2"/>
        <v>2</v>
      </c>
      <c r="Q28">
        <f t="shared" si="3"/>
        <v>0</v>
      </c>
      <c r="R28">
        <f t="shared" si="4"/>
        <v>2</v>
      </c>
      <c r="S28">
        <f t="shared" si="5"/>
        <v>0</v>
      </c>
    </row>
    <row r="29" spans="1:19" x14ac:dyDescent="0.35">
      <c r="A29" s="4" t="s">
        <v>35</v>
      </c>
      <c r="B29" s="5" t="s">
        <v>58</v>
      </c>
      <c r="C29" s="4" t="s">
        <v>4</v>
      </c>
      <c r="D29" s="4" t="s">
        <v>4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17</v>
      </c>
      <c r="J29" s="4" t="s">
        <v>23</v>
      </c>
      <c r="K29" s="4">
        <v>525</v>
      </c>
      <c r="L29" s="2" t="s">
        <v>41</v>
      </c>
      <c r="N29">
        <f t="shared" si="0"/>
        <v>2</v>
      </c>
      <c r="O29">
        <f t="shared" si="1"/>
        <v>2</v>
      </c>
      <c r="P29">
        <f t="shared" si="2"/>
        <v>0</v>
      </c>
      <c r="Q29">
        <f t="shared" si="3"/>
        <v>0</v>
      </c>
      <c r="R29">
        <f t="shared" si="4"/>
        <v>2</v>
      </c>
      <c r="S29">
        <f t="shared" si="5"/>
        <v>0</v>
      </c>
    </row>
    <row r="30" spans="1:19" x14ac:dyDescent="0.35">
      <c r="A30" s="4" t="s">
        <v>35</v>
      </c>
      <c r="B30" s="5" t="s">
        <v>59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17</v>
      </c>
      <c r="J30" s="4" t="s">
        <v>23</v>
      </c>
      <c r="K30" s="4">
        <v>525</v>
      </c>
      <c r="L30" s="2" t="s">
        <v>41</v>
      </c>
      <c r="N30">
        <f t="shared" si="0"/>
        <v>2</v>
      </c>
      <c r="O30">
        <f t="shared" si="1"/>
        <v>2</v>
      </c>
      <c r="P30">
        <f t="shared" si="2"/>
        <v>0</v>
      </c>
      <c r="Q30">
        <f t="shared" si="3"/>
        <v>0</v>
      </c>
      <c r="R30">
        <f t="shared" si="4"/>
        <v>2</v>
      </c>
      <c r="S30">
        <f t="shared" si="5"/>
        <v>0</v>
      </c>
    </row>
    <row r="31" spans="1:19" x14ac:dyDescent="0.35">
      <c r="A31" s="4" t="s">
        <v>35</v>
      </c>
      <c r="B31" s="5" t="s">
        <v>60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17</v>
      </c>
      <c r="J31" s="4" t="s">
        <v>23</v>
      </c>
      <c r="K31" s="4">
        <v>230</v>
      </c>
      <c r="L31" s="2" t="s">
        <v>61</v>
      </c>
      <c r="N31">
        <f t="shared" si="0"/>
        <v>2</v>
      </c>
      <c r="O31">
        <f t="shared" si="1"/>
        <v>0</v>
      </c>
      <c r="P31">
        <f t="shared" si="2"/>
        <v>2</v>
      </c>
      <c r="Q31">
        <f t="shared" si="3"/>
        <v>0</v>
      </c>
      <c r="R31">
        <f t="shared" si="4"/>
        <v>2</v>
      </c>
      <c r="S31">
        <f t="shared" si="5"/>
        <v>0</v>
      </c>
    </row>
    <row r="34" spans="1:19" x14ac:dyDescent="0.35">
      <c r="N34">
        <f>SUM(N4:N31)</f>
        <v>49</v>
      </c>
      <c r="O34">
        <f>SUM(O4:O31)</f>
        <v>21</v>
      </c>
      <c r="P34">
        <f>SUM(P4:P31)</f>
        <v>18</v>
      </c>
      <c r="Q34">
        <f>SUM(Q4:Q31)</f>
        <v>10</v>
      </c>
      <c r="R34">
        <f t="shared" ref="R34:S34" si="6">SUM(R4:R31)</f>
        <v>43</v>
      </c>
      <c r="S34">
        <f t="shared" si="6"/>
        <v>5</v>
      </c>
    </row>
    <row r="35" spans="1:19" x14ac:dyDescent="0.35">
      <c r="B35" s="2" t="s">
        <v>74</v>
      </c>
      <c r="C35" s="2" t="s">
        <v>65</v>
      </c>
    </row>
    <row r="36" spans="1:19" x14ac:dyDescent="0.35">
      <c r="B36" s="2">
        <v>21</v>
      </c>
      <c r="C36" s="2" t="s">
        <v>62</v>
      </c>
    </row>
    <row r="37" spans="1:19" x14ac:dyDescent="0.35">
      <c r="B37" s="2">
        <v>18</v>
      </c>
      <c r="C37" s="2" t="s">
        <v>63</v>
      </c>
    </row>
    <row r="38" spans="1:19" x14ac:dyDescent="0.35">
      <c r="B38" s="2">
        <v>10</v>
      </c>
      <c r="C38" s="2" t="s">
        <v>19</v>
      </c>
    </row>
    <row r="40" spans="1:19" x14ac:dyDescent="0.35">
      <c r="B40" s="2" t="s">
        <v>66</v>
      </c>
      <c r="C40" s="2">
        <v>28</v>
      </c>
    </row>
    <row r="42" spans="1:19" x14ac:dyDescent="0.35">
      <c r="A42" t="s">
        <v>75</v>
      </c>
      <c r="B42" s="2" t="s">
        <v>67</v>
      </c>
      <c r="C42" s="2">
        <v>7</v>
      </c>
    </row>
    <row r="43" spans="1:19" x14ac:dyDescent="0.35">
      <c r="B43" s="2" t="s">
        <v>71</v>
      </c>
      <c r="C43" s="2">
        <v>21</v>
      </c>
    </row>
    <row r="45" spans="1:19" x14ac:dyDescent="0.35">
      <c r="B45" s="2" t="s">
        <v>68</v>
      </c>
      <c r="C45" s="2">
        <f>C42+C43*2</f>
        <v>49</v>
      </c>
    </row>
    <row r="47" spans="1:19" x14ac:dyDescent="0.35">
      <c r="A47" t="s">
        <v>16</v>
      </c>
      <c r="B47" s="2" t="s">
        <v>69</v>
      </c>
      <c r="C47" s="2">
        <v>43</v>
      </c>
    </row>
    <row r="48" spans="1:19" x14ac:dyDescent="0.35">
      <c r="B48" s="2" t="s">
        <v>70</v>
      </c>
      <c r="C48" s="2">
        <v>5</v>
      </c>
    </row>
    <row r="49" spans="2:3" x14ac:dyDescent="0.35">
      <c r="B49" s="2" t="s">
        <v>64</v>
      </c>
      <c r="C49" s="2">
        <v>1</v>
      </c>
    </row>
  </sheetData>
  <autoFilter ref="A3:L3" xr:uid="{00000000-0001-0000-0000-000000000000}"/>
  <mergeCells count="3">
    <mergeCell ref="C2:E2"/>
    <mergeCell ref="F2:H2"/>
    <mergeCell ref="C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3DA8-6CD9-4043-A10F-8153E73F162F}">
  <dimension ref="A1:P94"/>
  <sheetViews>
    <sheetView tabSelected="1" zoomScale="85" zoomScaleNormal="85" workbookViewId="0">
      <selection activeCell="N14" sqref="N14"/>
    </sheetView>
  </sheetViews>
  <sheetFormatPr defaultRowHeight="14.5" x14ac:dyDescent="0.35"/>
  <cols>
    <col min="1" max="1" width="61.1796875" bestFit="1" customWidth="1"/>
    <col min="2" max="2" width="27.26953125" bestFit="1" customWidth="1"/>
    <col min="3" max="3" width="16.7265625" bestFit="1" customWidth="1"/>
    <col min="4" max="4" width="35.81640625" bestFit="1" customWidth="1"/>
    <col min="5" max="5" width="11.26953125" bestFit="1" customWidth="1"/>
    <col min="6" max="6" width="17" bestFit="1" customWidth="1"/>
    <col min="7" max="7" width="18.36328125" bestFit="1" customWidth="1"/>
    <col min="8" max="8" width="18.26953125" bestFit="1" customWidth="1"/>
    <col min="9" max="9" width="7.6328125" bestFit="1" customWidth="1"/>
    <col min="10" max="10" width="6.90625" bestFit="1" customWidth="1"/>
    <col min="11" max="11" width="13.36328125" bestFit="1" customWidth="1"/>
    <col min="12" max="12" width="47.26953125" customWidth="1"/>
  </cols>
  <sheetData>
    <row r="1" spans="1:16" x14ac:dyDescent="0.35">
      <c r="A1" s="1" t="s">
        <v>76</v>
      </c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16</v>
      </c>
      <c r="I1" s="4" t="s">
        <v>18</v>
      </c>
      <c r="J1" s="4" t="s">
        <v>72</v>
      </c>
      <c r="K1" s="4" t="s">
        <v>85</v>
      </c>
      <c r="L1" s="4" t="s">
        <v>34</v>
      </c>
    </row>
    <row r="2" spans="1:16" x14ac:dyDescent="0.35">
      <c r="A2" s="9" t="s">
        <v>3</v>
      </c>
      <c r="B2" s="9" t="s">
        <v>4</v>
      </c>
      <c r="C2" s="9" t="s">
        <v>6</v>
      </c>
      <c r="D2" s="9" t="s">
        <v>4</v>
      </c>
      <c r="E2" s="9" t="s">
        <v>4</v>
      </c>
      <c r="F2" s="9" t="s">
        <v>6</v>
      </c>
      <c r="G2" s="9" t="s">
        <v>4</v>
      </c>
      <c r="H2" s="4" t="s">
        <v>17</v>
      </c>
      <c r="I2" s="4" t="s">
        <v>19</v>
      </c>
      <c r="J2" s="4"/>
      <c r="K2" s="4" t="s">
        <v>86</v>
      </c>
      <c r="L2" s="9"/>
    </row>
    <row r="3" spans="1:16" x14ac:dyDescent="0.35">
      <c r="A3" s="9" t="s">
        <v>12</v>
      </c>
      <c r="B3" s="9" t="s">
        <v>4</v>
      </c>
      <c r="C3" s="9" t="s">
        <v>6</v>
      </c>
      <c r="D3" s="9" t="s">
        <v>4</v>
      </c>
      <c r="E3" s="9" t="s">
        <v>4</v>
      </c>
      <c r="F3" s="9" t="s">
        <v>6</v>
      </c>
      <c r="G3" s="9" t="s">
        <v>4</v>
      </c>
      <c r="H3" s="4" t="s">
        <v>17</v>
      </c>
      <c r="I3" s="4" t="s">
        <v>19</v>
      </c>
      <c r="J3" s="4"/>
      <c r="K3" s="4" t="s">
        <v>86</v>
      </c>
      <c r="L3" s="9"/>
    </row>
    <row r="4" spans="1:16" x14ac:dyDescent="0.35">
      <c r="A4" s="9" t="s">
        <v>13</v>
      </c>
      <c r="B4" s="9" t="s">
        <v>4</v>
      </c>
      <c r="C4" s="9" t="s">
        <v>6</v>
      </c>
      <c r="D4" s="9" t="s">
        <v>4</v>
      </c>
      <c r="E4" s="9" t="s">
        <v>4</v>
      </c>
      <c r="F4" s="9" t="s">
        <v>6</v>
      </c>
      <c r="G4" s="9" t="s">
        <v>4</v>
      </c>
      <c r="H4" s="4" t="s">
        <v>17</v>
      </c>
      <c r="I4" s="4" t="s">
        <v>19</v>
      </c>
      <c r="J4" s="4"/>
      <c r="K4" s="4" t="s">
        <v>86</v>
      </c>
      <c r="L4" s="9"/>
    </row>
    <row r="5" spans="1:16" x14ac:dyDescent="0.35">
      <c r="A5" s="9" t="s">
        <v>14</v>
      </c>
      <c r="B5" s="9" t="s">
        <v>4</v>
      </c>
      <c r="C5" s="9" t="s">
        <v>6</v>
      </c>
      <c r="D5" s="9" t="s">
        <v>4</v>
      </c>
      <c r="E5" s="9" t="s">
        <v>4</v>
      </c>
      <c r="F5" s="9" t="s">
        <v>6</v>
      </c>
      <c r="G5" s="9" t="s">
        <v>4</v>
      </c>
      <c r="H5" s="4" t="s">
        <v>17</v>
      </c>
      <c r="I5" s="4" t="s">
        <v>19</v>
      </c>
      <c r="J5" s="4"/>
      <c r="K5" s="4" t="s">
        <v>86</v>
      </c>
      <c r="L5" s="9"/>
    </row>
    <row r="6" spans="1:16" x14ac:dyDescent="0.35">
      <c r="A6" s="9" t="s">
        <v>15</v>
      </c>
      <c r="B6" s="9" t="s">
        <v>4</v>
      </c>
      <c r="C6" s="9" t="s">
        <v>6</v>
      </c>
      <c r="D6" s="9" t="s">
        <v>4</v>
      </c>
      <c r="E6" s="9" t="s">
        <v>4</v>
      </c>
      <c r="F6" s="9" t="s">
        <v>6</v>
      </c>
      <c r="G6" s="9" t="s">
        <v>4</v>
      </c>
      <c r="H6" s="4" t="s">
        <v>17</v>
      </c>
      <c r="I6" s="4" t="s">
        <v>19</v>
      </c>
      <c r="J6" s="4"/>
      <c r="K6" s="4" t="s">
        <v>86</v>
      </c>
      <c r="L6" s="9"/>
    </row>
    <row r="7" spans="1:16" x14ac:dyDescent="0.35">
      <c r="A7" s="9" t="s">
        <v>21</v>
      </c>
      <c r="B7" s="4" t="s">
        <v>4</v>
      </c>
      <c r="C7" s="4" t="s">
        <v>6</v>
      </c>
      <c r="D7" s="4" t="s">
        <v>4</v>
      </c>
      <c r="E7" s="4" t="s">
        <v>6</v>
      </c>
      <c r="F7" s="4" t="s">
        <v>6</v>
      </c>
      <c r="G7" s="4" t="s">
        <v>6</v>
      </c>
      <c r="H7" s="4" t="s">
        <v>22</v>
      </c>
      <c r="I7" s="4" t="s">
        <v>23</v>
      </c>
      <c r="J7" s="4">
        <v>525</v>
      </c>
      <c r="K7" s="4" t="s">
        <v>86</v>
      </c>
      <c r="L7" s="9"/>
    </row>
    <row r="8" spans="1:16" x14ac:dyDescent="0.35">
      <c r="A8" s="9" t="s">
        <v>25</v>
      </c>
      <c r="B8" s="4" t="s">
        <v>4</v>
      </c>
      <c r="C8" s="4" t="s">
        <v>4</v>
      </c>
      <c r="D8" s="4" t="s">
        <v>4</v>
      </c>
      <c r="E8" s="4" t="s">
        <v>6</v>
      </c>
      <c r="F8" s="4" t="s">
        <v>6</v>
      </c>
      <c r="G8" s="4" t="s">
        <v>6</v>
      </c>
      <c r="H8" s="4" t="s">
        <v>29</v>
      </c>
      <c r="I8" s="4" t="s">
        <v>23</v>
      </c>
      <c r="J8" s="4">
        <v>525</v>
      </c>
      <c r="K8" s="4" t="s">
        <v>86</v>
      </c>
      <c r="L8" s="9"/>
    </row>
    <row r="9" spans="1:16" x14ac:dyDescent="0.35">
      <c r="A9" s="9" t="s">
        <v>26</v>
      </c>
      <c r="B9" s="4" t="s">
        <v>4</v>
      </c>
      <c r="C9" s="4" t="s">
        <v>4</v>
      </c>
      <c r="D9" s="4" t="s">
        <v>4</v>
      </c>
      <c r="E9" s="4" t="s">
        <v>6</v>
      </c>
      <c r="F9" s="4" t="s">
        <v>6</v>
      </c>
      <c r="G9" s="4" t="s">
        <v>6</v>
      </c>
      <c r="H9" s="4" t="s">
        <v>29</v>
      </c>
      <c r="I9" s="4" t="s">
        <v>23</v>
      </c>
      <c r="J9" s="4">
        <v>525</v>
      </c>
      <c r="K9" s="4" t="s">
        <v>86</v>
      </c>
      <c r="L9" s="9"/>
    </row>
    <row r="10" spans="1:16" x14ac:dyDescent="0.35">
      <c r="A10" s="9" t="s">
        <v>27</v>
      </c>
      <c r="B10" s="4" t="s">
        <v>4</v>
      </c>
      <c r="C10" s="4" t="s">
        <v>4</v>
      </c>
      <c r="D10" s="4" t="s">
        <v>4</v>
      </c>
      <c r="E10" s="4" t="s">
        <v>6</v>
      </c>
      <c r="F10" s="4" t="s">
        <v>6</v>
      </c>
      <c r="G10" s="4" t="s">
        <v>6</v>
      </c>
      <c r="H10" s="4" t="s">
        <v>29</v>
      </c>
      <c r="I10" s="4" t="s">
        <v>23</v>
      </c>
      <c r="J10" s="4">
        <v>525</v>
      </c>
      <c r="K10" s="4" t="s">
        <v>86</v>
      </c>
      <c r="L10" s="9"/>
    </row>
    <row r="11" spans="1:16" x14ac:dyDescent="0.35">
      <c r="A11" s="9" t="s">
        <v>28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6</v>
      </c>
      <c r="G11" s="4" t="s">
        <v>6</v>
      </c>
      <c r="H11" s="4" t="s">
        <v>29</v>
      </c>
      <c r="I11" s="4" t="s">
        <v>23</v>
      </c>
      <c r="J11" s="4">
        <v>525</v>
      </c>
      <c r="K11" s="4" t="s">
        <v>86</v>
      </c>
      <c r="L11" s="9" t="s">
        <v>33</v>
      </c>
    </row>
    <row r="12" spans="1:16" x14ac:dyDescent="0.35">
      <c r="A12" s="10" t="s">
        <v>30</v>
      </c>
      <c r="B12" s="4" t="s">
        <v>4</v>
      </c>
      <c r="C12" s="4" t="s">
        <v>4</v>
      </c>
      <c r="D12" s="4" t="s">
        <v>4</v>
      </c>
      <c r="E12" s="4" t="s">
        <v>6</v>
      </c>
      <c r="F12" s="4" t="s">
        <v>6</v>
      </c>
      <c r="G12" s="4" t="s">
        <v>6</v>
      </c>
      <c r="H12" s="4" t="s">
        <v>17</v>
      </c>
      <c r="I12" s="4" t="s">
        <v>23</v>
      </c>
      <c r="J12" s="4">
        <v>525</v>
      </c>
      <c r="K12" s="4" t="s">
        <v>86</v>
      </c>
      <c r="L12" s="9"/>
    </row>
    <row r="13" spans="1:16" x14ac:dyDescent="0.35">
      <c r="A13" s="10" t="s">
        <v>31</v>
      </c>
      <c r="B13" s="4" t="s">
        <v>4</v>
      </c>
      <c r="C13" s="4" t="s">
        <v>4</v>
      </c>
      <c r="D13" s="4" t="s">
        <v>4</v>
      </c>
      <c r="E13" s="4" t="s">
        <v>6</v>
      </c>
      <c r="F13" s="4" t="s">
        <v>6</v>
      </c>
      <c r="G13" s="4" t="s">
        <v>6</v>
      </c>
      <c r="H13" s="4" t="s">
        <v>17</v>
      </c>
      <c r="I13" s="4" t="s">
        <v>23</v>
      </c>
      <c r="J13" s="4">
        <v>525</v>
      </c>
      <c r="K13" s="4" t="s">
        <v>86</v>
      </c>
      <c r="L13" s="9"/>
    </row>
    <row r="14" spans="1:16" x14ac:dyDescent="0.35">
      <c r="A14" s="1" t="s">
        <v>32</v>
      </c>
      <c r="B14" s="6" t="s">
        <v>4</v>
      </c>
      <c r="C14" s="6" t="s">
        <v>4</v>
      </c>
      <c r="D14" s="6" t="s">
        <v>4</v>
      </c>
      <c r="E14" s="6" t="s">
        <v>6</v>
      </c>
      <c r="F14" s="6" t="s">
        <v>6</v>
      </c>
      <c r="G14" s="6" t="s">
        <v>6</v>
      </c>
      <c r="H14" s="6" t="s">
        <v>17</v>
      </c>
      <c r="I14" s="6" t="s">
        <v>23</v>
      </c>
      <c r="J14" s="4">
        <v>525</v>
      </c>
      <c r="K14" s="4" t="s">
        <v>86</v>
      </c>
      <c r="L14" s="11"/>
    </row>
    <row r="15" spans="1:16" x14ac:dyDescent="0.35">
      <c r="A15" s="9" t="s">
        <v>36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  <c r="G15" s="4" t="s">
        <v>4</v>
      </c>
      <c r="H15" s="4" t="s">
        <v>17</v>
      </c>
      <c r="I15" s="4" t="s">
        <v>23</v>
      </c>
      <c r="J15" s="4">
        <v>230</v>
      </c>
      <c r="K15" s="4" t="s">
        <v>86</v>
      </c>
      <c r="L15" s="9"/>
      <c r="P15" s="10" t="s">
        <v>37</v>
      </c>
    </row>
    <row r="16" spans="1:16" x14ac:dyDescent="0.35">
      <c r="A16" s="9" t="s">
        <v>42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17</v>
      </c>
      <c r="I16" s="4" t="s">
        <v>23</v>
      </c>
      <c r="J16" s="4">
        <v>230</v>
      </c>
      <c r="K16" s="4" t="s">
        <v>86</v>
      </c>
      <c r="L16" s="9"/>
      <c r="P16" s="10" t="s">
        <v>38</v>
      </c>
    </row>
    <row r="17" spans="1:16" x14ac:dyDescent="0.35">
      <c r="A17" s="9" t="s">
        <v>43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17</v>
      </c>
      <c r="I17" s="4" t="s">
        <v>23</v>
      </c>
      <c r="J17" s="4">
        <v>230</v>
      </c>
      <c r="K17" s="4" t="s">
        <v>86</v>
      </c>
      <c r="L17" s="9"/>
      <c r="P17" s="10" t="s">
        <v>39</v>
      </c>
    </row>
    <row r="18" spans="1:16" x14ac:dyDescent="0.35">
      <c r="A18" s="9" t="s">
        <v>40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17</v>
      </c>
      <c r="I18" s="4" t="s">
        <v>23</v>
      </c>
      <c r="J18" s="4">
        <v>525</v>
      </c>
      <c r="K18" s="4" t="s">
        <v>86</v>
      </c>
      <c r="L18" s="9"/>
      <c r="P18" s="10" t="s">
        <v>41</v>
      </c>
    </row>
    <row r="19" spans="1:16" x14ac:dyDescent="0.35">
      <c r="A19" s="9" t="s">
        <v>44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17</v>
      </c>
      <c r="I19" s="4" t="s">
        <v>23</v>
      </c>
      <c r="J19" s="4">
        <v>230</v>
      </c>
      <c r="K19" s="4" t="s">
        <v>86</v>
      </c>
      <c r="L19" s="9"/>
      <c r="P19" s="10" t="s">
        <v>45</v>
      </c>
    </row>
    <row r="20" spans="1:16" x14ac:dyDescent="0.35">
      <c r="A20" s="9" t="s">
        <v>46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17</v>
      </c>
      <c r="I20" s="4" t="s">
        <v>23</v>
      </c>
      <c r="J20" s="4">
        <v>525</v>
      </c>
      <c r="K20" s="4" t="s">
        <v>86</v>
      </c>
      <c r="L20" s="9"/>
      <c r="P20" s="10" t="s">
        <v>47</v>
      </c>
    </row>
    <row r="21" spans="1:16" x14ac:dyDescent="0.35">
      <c r="A21" s="9" t="s">
        <v>48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17</v>
      </c>
      <c r="I21" s="4" t="s">
        <v>23</v>
      </c>
      <c r="J21" s="4">
        <v>230</v>
      </c>
      <c r="K21" s="4" t="s">
        <v>86</v>
      </c>
      <c r="L21" s="9"/>
      <c r="P21" s="10" t="s">
        <v>49</v>
      </c>
    </row>
    <row r="22" spans="1:16" x14ac:dyDescent="0.35">
      <c r="A22" s="9" t="s">
        <v>50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17</v>
      </c>
      <c r="I22" s="4" t="s">
        <v>23</v>
      </c>
      <c r="J22" s="4">
        <v>525</v>
      </c>
      <c r="K22" s="4" t="s">
        <v>86</v>
      </c>
      <c r="L22" s="9"/>
      <c r="P22" s="10" t="s">
        <v>47</v>
      </c>
    </row>
    <row r="23" spans="1:16" x14ac:dyDescent="0.35">
      <c r="A23" s="9" t="s">
        <v>51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17</v>
      </c>
      <c r="I23" s="4" t="s">
        <v>23</v>
      </c>
      <c r="J23" s="4">
        <v>525</v>
      </c>
      <c r="K23" s="4" t="s">
        <v>86</v>
      </c>
      <c r="L23" s="9"/>
      <c r="P23" s="10" t="s">
        <v>52</v>
      </c>
    </row>
    <row r="24" spans="1:16" x14ac:dyDescent="0.35">
      <c r="A24" s="9" t="s">
        <v>53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6</v>
      </c>
      <c r="G24" s="4" t="s">
        <v>4</v>
      </c>
      <c r="H24" s="4" t="s">
        <v>17</v>
      </c>
      <c r="I24" s="4" t="s">
        <v>23</v>
      </c>
      <c r="J24" s="4">
        <v>230</v>
      </c>
      <c r="K24" s="4" t="s">
        <v>86</v>
      </c>
      <c r="L24" s="9"/>
      <c r="P24" s="10" t="s">
        <v>54</v>
      </c>
    </row>
    <row r="25" spans="1:16" x14ac:dyDescent="0.35">
      <c r="A25" s="9" t="s">
        <v>55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17</v>
      </c>
      <c r="I25" s="4" t="s">
        <v>23</v>
      </c>
      <c r="J25" s="4">
        <v>230</v>
      </c>
      <c r="K25" s="4" t="s">
        <v>86</v>
      </c>
      <c r="L25" s="9"/>
      <c r="P25" s="10" t="s">
        <v>56</v>
      </c>
    </row>
    <row r="26" spans="1:16" x14ac:dyDescent="0.35">
      <c r="A26" s="9" t="s">
        <v>57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17</v>
      </c>
      <c r="I26" s="4" t="s">
        <v>23</v>
      </c>
      <c r="J26" s="4">
        <v>230</v>
      </c>
      <c r="K26" s="4" t="s">
        <v>86</v>
      </c>
      <c r="L26" s="9"/>
      <c r="P26" s="10" t="s">
        <v>38</v>
      </c>
    </row>
    <row r="27" spans="1:16" x14ac:dyDescent="0.35">
      <c r="A27" s="9" t="s">
        <v>58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  <c r="G27" s="4" t="s">
        <v>4</v>
      </c>
      <c r="H27" s="4" t="s">
        <v>17</v>
      </c>
      <c r="I27" s="4" t="s">
        <v>23</v>
      </c>
      <c r="J27" s="4">
        <v>525</v>
      </c>
      <c r="K27" s="4" t="s">
        <v>86</v>
      </c>
      <c r="L27" s="9"/>
      <c r="P27" s="10" t="s">
        <v>41</v>
      </c>
    </row>
    <row r="28" spans="1:16" x14ac:dyDescent="0.35">
      <c r="A28" s="9" t="s">
        <v>59</v>
      </c>
      <c r="B28" s="4" t="s">
        <v>4</v>
      </c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17</v>
      </c>
      <c r="I28" s="4" t="s">
        <v>23</v>
      </c>
      <c r="J28" s="4">
        <v>525</v>
      </c>
      <c r="K28" s="4" t="s">
        <v>86</v>
      </c>
      <c r="L28" s="9"/>
      <c r="P28" s="10" t="s">
        <v>41</v>
      </c>
    </row>
    <row r="29" spans="1:16" x14ac:dyDescent="0.35">
      <c r="A29" s="9" t="s">
        <v>60</v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  <c r="G29" s="4" t="s">
        <v>4</v>
      </c>
      <c r="H29" s="4" t="s">
        <v>17</v>
      </c>
      <c r="I29" s="4" t="s">
        <v>23</v>
      </c>
      <c r="J29" s="4">
        <v>230</v>
      </c>
      <c r="K29" s="4" t="s">
        <v>86</v>
      </c>
      <c r="L29" s="9"/>
      <c r="P29" s="10" t="s">
        <v>61</v>
      </c>
    </row>
    <row r="30" spans="1:16" x14ac:dyDescent="0.35">
      <c r="A30" s="9" t="s">
        <v>83</v>
      </c>
      <c r="B30" s="4" t="s">
        <v>4</v>
      </c>
      <c r="C30" s="4" t="s">
        <v>4</v>
      </c>
      <c r="D30" s="4" t="s">
        <v>6</v>
      </c>
      <c r="E30" s="4" t="s">
        <v>4</v>
      </c>
      <c r="F30" s="4" t="s">
        <v>4</v>
      </c>
      <c r="G30" s="4" t="s">
        <v>6</v>
      </c>
      <c r="H30" s="4" t="s">
        <v>17</v>
      </c>
      <c r="I30" s="4" t="s">
        <v>23</v>
      </c>
      <c r="J30" s="4">
        <v>500</v>
      </c>
      <c r="K30" s="4" t="s">
        <v>87</v>
      </c>
      <c r="L30" s="9"/>
    </row>
    <row r="31" spans="1:16" x14ac:dyDescent="0.35">
      <c r="A31" s="9" t="s">
        <v>84</v>
      </c>
      <c r="B31" s="4" t="s">
        <v>4</v>
      </c>
      <c r="C31" s="4" t="s">
        <v>4</v>
      </c>
      <c r="D31" s="4" t="s">
        <v>6</v>
      </c>
      <c r="E31" s="4" t="s">
        <v>4</v>
      </c>
      <c r="F31" s="4" t="s">
        <v>4</v>
      </c>
      <c r="G31" s="4" t="s">
        <v>6</v>
      </c>
      <c r="H31" s="4" t="s">
        <v>17</v>
      </c>
      <c r="I31" s="4" t="s">
        <v>23</v>
      </c>
      <c r="J31" s="4">
        <v>500</v>
      </c>
      <c r="K31" s="4" t="s">
        <v>87</v>
      </c>
      <c r="L31" s="9"/>
    </row>
    <row r="32" spans="1:16" x14ac:dyDescent="0.35">
      <c r="A32" s="9" t="s">
        <v>88</v>
      </c>
      <c r="B32" s="4" t="s">
        <v>4</v>
      </c>
      <c r="C32" s="4" t="s">
        <v>4</v>
      </c>
      <c r="D32" s="4" t="s">
        <v>6</v>
      </c>
      <c r="E32" s="4" t="s">
        <v>4</v>
      </c>
      <c r="F32" s="4" t="s">
        <v>4</v>
      </c>
      <c r="G32" s="4" t="s">
        <v>6</v>
      </c>
      <c r="H32" s="4" t="s">
        <v>17</v>
      </c>
      <c r="I32" s="4" t="s">
        <v>23</v>
      </c>
      <c r="J32" s="4">
        <v>500</v>
      </c>
      <c r="K32" s="4" t="s">
        <v>87</v>
      </c>
      <c r="L32" s="9"/>
    </row>
    <row r="33" spans="1:12" x14ac:dyDescent="0.35">
      <c r="A33" s="9" t="s">
        <v>89</v>
      </c>
      <c r="B33" s="4" t="s">
        <v>4</v>
      </c>
      <c r="C33" s="4" t="s">
        <v>4</v>
      </c>
      <c r="D33" s="4" t="s">
        <v>6</v>
      </c>
      <c r="E33" s="4" t="s">
        <v>4</v>
      </c>
      <c r="F33" s="4" t="s">
        <v>4</v>
      </c>
      <c r="G33" s="4" t="s">
        <v>6</v>
      </c>
      <c r="H33" s="4" t="s">
        <v>17</v>
      </c>
      <c r="I33" s="4" t="s">
        <v>23</v>
      </c>
      <c r="J33" s="4">
        <v>500</v>
      </c>
      <c r="K33" s="4" t="s">
        <v>87</v>
      </c>
      <c r="L33" s="9"/>
    </row>
    <row r="34" spans="1:12" x14ac:dyDescent="0.35">
      <c r="A34" s="9" t="s">
        <v>90</v>
      </c>
      <c r="B34" s="4" t="s">
        <v>4</v>
      </c>
      <c r="C34" s="4" t="s">
        <v>4</v>
      </c>
      <c r="D34" s="4" t="s">
        <v>6</v>
      </c>
      <c r="E34" s="4" t="s">
        <v>4</v>
      </c>
      <c r="F34" s="4" t="s">
        <v>4</v>
      </c>
      <c r="G34" s="4" t="s">
        <v>6</v>
      </c>
      <c r="H34" s="4" t="s">
        <v>17</v>
      </c>
      <c r="I34" s="4" t="s">
        <v>23</v>
      </c>
      <c r="J34" s="4">
        <v>500</v>
      </c>
      <c r="K34" s="4" t="s">
        <v>87</v>
      </c>
      <c r="L34" s="9"/>
    </row>
    <row r="35" spans="1:12" x14ac:dyDescent="0.35">
      <c r="A35" s="9" t="s">
        <v>91</v>
      </c>
      <c r="B35" s="4" t="s">
        <v>4</v>
      </c>
      <c r="C35" s="4" t="s">
        <v>4</v>
      </c>
      <c r="D35" s="4" t="s">
        <v>6</v>
      </c>
      <c r="E35" s="4" t="s">
        <v>4</v>
      </c>
      <c r="F35" s="4" t="s">
        <v>4</v>
      </c>
      <c r="G35" s="4" t="s">
        <v>6</v>
      </c>
      <c r="H35" s="4" t="s">
        <v>17</v>
      </c>
      <c r="I35" s="4" t="s">
        <v>23</v>
      </c>
      <c r="J35" s="4">
        <v>500</v>
      </c>
      <c r="K35" s="4" t="s">
        <v>87</v>
      </c>
      <c r="L35" s="9"/>
    </row>
    <row r="36" spans="1:12" x14ac:dyDescent="0.35">
      <c r="A36" s="9" t="s">
        <v>92</v>
      </c>
      <c r="B36" s="4" t="s">
        <v>4</v>
      </c>
      <c r="C36" s="4" t="s">
        <v>4</v>
      </c>
      <c r="D36" s="4" t="s">
        <v>6</v>
      </c>
      <c r="E36" s="4" t="s">
        <v>4</v>
      </c>
      <c r="F36" s="4" t="s">
        <v>4</v>
      </c>
      <c r="G36" s="4" t="s">
        <v>6</v>
      </c>
      <c r="H36" s="4" t="s">
        <v>29</v>
      </c>
      <c r="I36" s="4" t="s">
        <v>23</v>
      </c>
      <c r="J36" s="4">
        <v>500</v>
      </c>
      <c r="K36" s="4" t="s">
        <v>87</v>
      </c>
      <c r="L36" s="9"/>
    </row>
    <row r="37" spans="1:12" x14ac:dyDescent="0.35">
      <c r="A37" s="9" t="s">
        <v>93</v>
      </c>
      <c r="B37" s="4" t="s">
        <v>4</v>
      </c>
      <c r="C37" s="4" t="s">
        <v>4</v>
      </c>
      <c r="D37" s="4" t="s">
        <v>6</v>
      </c>
      <c r="E37" s="4" t="s">
        <v>4</v>
      </c>
      <c r="F37" s="4" t="s">
        <v>4</v>
      </c>
      <c r="G37" s="4" t="s">
        <v>6</v>
      </c>
      <c r="H37" s="4" t="s">
        <v>29</v>
      </c>
      <c r="I37" s="4" t="s">
        <v>23</v>
      </c>
      <c r="J37" s="4">
        <v>500</v>
      </c>
      <c r="K37" s="4" t="s">
        <v>87</v>
      </c>
      <c r="L37" s="9"/>
    </row>
    <row r="38" spans="1:12" x14ac:dyDescent="0.35">
      <c r="A38" s="9" t="s">
        <v>94</v>
      </c>
      <c r="B38" s="4" t="s">
        <v>4</v>
      </c>
      <c r="C38" s="4" t="s">
        <v>4</v>
      </c>
      <c r="D38" s="4" t="s">
        <v>6</v>
      </c>
      <c r="E38" s="4" t="s">
        <v>4</v>
      </c>
      <c r="F38" s="4" t="s">
        <v>4</v>
      </c>
      <c r="G38" s="4" t="s">
        <v>6</v>
      </c>
      <c r="H38" s="4" t="s">
        <v>29</v>
      </c>
      <c r="I38" s="4" t="s">
        <v>23</v>
      </c>
      <c r="J38" s="4">
        <v>500</v>
      </c>
      <c r="K38" s="4" t="s">
        <v>87</v>
      </c>
      <c r="L38" s="9"/>
    </row>
    <row r="39" spans="1:12" x14ac:dyDescent="0.35">
      <c r="A39" s="9" t="s">
        <v>95</v>
      </c>
      <c r="B39" s="4" t="s">
        <v>4</v>
      </c>
      <c r="C39" s="4" t="s">
        <v>4</v>
      </c>
      <c r="D39" s="4" t="s">
        <v>6</v>
      </c>
      <c r="E39" s="4" t="s">
        <v>4</v>
      </c>
      <c r="F39" s="4" t="s">
        <v>4</v>
      </c>
      <c r="G39" s="4" t="s">
        <v>6</v>
      </c>
      <c r="H39" s="4" t="s">
        <v>29</v>
      </c>
      <c r="I39" s="4" t="s">
        <v>23</v>
      </c>
      <c r="J39" s="4">
        <v>500</v>
      </c>
      <c r="K39" s="4" t="s">
        <v>87</v>
      </c>
      <c r="L39" s="9"/>
    </row>
    <row r="40" spans="1:12" x14ac:dyDescent="0.35">
      <c r="A40" s="9" t="s">
        <v>96</v>
      </c>
      <c r="B40" s="4" t="s">
        <v>4</v>
      </c>
      <c r="C40" s="4" t="s">
        <v>4</v>
      </c>
      <c r="D40" s="4" t="s">
        <v>6</v>
      </c>
      <c r="E40" s="4" t="s">
        <v>4</v>
      </c>
      <c r="F40" s="4" t="s">
        <v>4</v>
      </c>
      <c r="G40" s="4" t="s">
        <v>6</v>
      </c>
      <c r="H40" s="4" t="s">
        <v>29</v>
      </c>
      <c r="I40" s="4" t="s">
        <v>23</v>
      </c>
      <c r="J40" s="4">
        <v>500</v>
      </c>
      <c r="K40" s="4" t="s">
        <v>87</v>
      </c>
      <c r="L40" s="9"/>
    </row>
    <row r="41" spans="1:12" x14ac:dyDescent="0.35">
      <c r="A41" s="9" t="s">
        <v>97</v>
      </c>
      <c r="B41" s="4" t="s">
        <v>4</v>
      </c>
      <c r="C41" s="4" t="s">
        <v>4</v>
      </c>
      <c r="D41" s="4" t="s">
        <v>6</v>
      </c>
      <c r="E41" s="4" t="s">
        <v>4</v>
      </c>
      <c r="F41" s="4" t="s">
        <v>4</v>
      </c>
      <c r="G41" s="4" t="s">
        <v>6</v>
      </c>
      <c r="H41" s="4" t="s">
        <v>29</v>
      </c>
      <c r="I41" s="4" t="s">
        <v>23</v>
      </c>
      <c r="J41" s="4">
        <v>500</v>
      </c>
      <c r="K41" s="4" t="s">
        <v>87</v>
      </c>
      <c r="L41" s="9"/>
    </row>
    <row r="42" spans="1:12" x14ac:dyDescent="0.35">
      <c r="A42" s="9" t="s">
        <v>98</v>
      </c>
      <c r="B42" s="4" t="s">
        <v>4</v>
      </c>
      <c r="C42" s="4" t="s">
        <v>4</v>
      </c>
      <c r="D42" s="4" t="s">
        <v>6</v>
      </c>
      <c r="E42" s="4" t="s">
        <v>4</v>
      </c>
      <c r="F42" s="4" t="s">
        <v>4</v>
      </c>
      <c r="G42" s="4" t="s">
        <v>6</v>
      </c>
      <c r="H42" s="4" t="s">
        <v>29</v>
      </c>
      <c r="I42" s="4" t="s">
        <v>23</v>
      </c>
      <c r="J42" s="4">
        <v>500</v>
      </c>
      <c r="K42" s="4" t="s">
        <v>87</v>
      </c>
      <c r="L42" s="9"/>
    </row>
    <row r="43" spans="1:12" x14ac:dyDescent="0.35">
      <c r="A43" s="9" t="s">
        <v>99</v>
      </c>
      <c r="B43" s="4" t="s">
        <v>4</v>
      </c>
      <c r="C43" s="4" t="s">
        <v>4</v>
      </c>
      <c r="D43" s="4" t="s">
        <v>6</v>
      </c>
      <c r="E43" s="4" t="s">
        <v>4</v>
      </c>
      <c r="F43" s="4" t="s">
        <v>4</v>
      </c>
      <c r="G43" s="4" t="s">
        <v>6</v>
      </c>
      <c r="H43" s="4" t="s">
        <v>29</v>
      </c>
      <c r="I43" s="4" t="s">
        <v>23</v>
      </c>
      <c r="J43" s="4">
        <v>500</v>
      </c>
      <c r="K43" s="4" t="s">
        <v>87</v>
      </c>
      <c r="L43" s="9"/>
    </row>
    <row r="44" spans="1:12" x14ac:dyDescent="0.35">
      <c r="A44" s="9" t="s">
        <v>101</v>
      </c>
      <c r="B44" s="4" t="s">
        <v>4</v>
      </c>
      <c r="C44" s="4" t="s">
        <v>4</v>
      </c>
      <c r="D44" s="4" t="s">
        <v>6</v>
      </c>
      <c r="E44" s="4" t="s">
        <v>4</v>
      </c>
      <c r="F44" s="4" t="s">
        <v>4</v>
      </c>
      <c r="G44" s="4" t="s">
        <v>6</v>
      </c>
      <c r="H44" s="4" t="s">
        <v>100</v>
      </c>
      <c r="I44" s="4" t="s">
        <v>23</v>
      </c>
      <c r="J44" s="4">
        <v>500</v>
      </c>
      <c r="K44" s="4" t="s">
        <v>87</v>
      </c>
      <c r="L44" s="9"/>
    </row>
    <row r="45" spans="1:12" x14ac:dyDescent="0.35">
      <c r="A45" s="9" t="s">
        <v>102</v>
      </c>
      <c r="B45" s="4" t="s">
        <v>4</v>
      </c>
      <c r="C45" s="4" t="s">
        <v>4</v>
      </c>
      <c r="D45" s="4" t="s">
        <v>6</v>
      </c>
      <c r="E45" s="4" t="s">
        <v>4</v>
      </c>
      <c r="F45" s="4" t="s">
        <v>4</v>
      </c>
      <c r="G45" s="4" t="s">
        <v>6</v>
      </c>
      <c r="H45" s="4" t="s">
        <v>17</v>
      </c>
      <c r="I45" s="4" t="s">
        <v>23</v>
      </c>
      <c r="J45" s="4">
        <v>500</v>
      </c>
      <c r="K45" s="4" t="s">
        <v>87</v>
      </c>
      <c r="L45" s="9"/>
    </row>
    <row r="46" spans="1:12" x14ac:dyDescent="0.35">
      <c r="A46" s="9" t="s">
        <v>103</v>
      </c>
      <c r="B46" s="4" t="s">
        <v>4</v>
      </c>
      <c r="C46" s="4" t="s">
        <v>4</v>
      </c>
      <c r="D46" s="4" t="s">
        <v>6</v>
      </c>
      <c r="E46" s="4" t="s">
        <v>4</v>
      </c>
      <c r="F46" s="4" t="s">
        <v>4</v>
      </c>
      <c r="G46" s="4" t="s">
        <v>6</v>
      </c>
      <c r="H46" s="4" t="s">
        <v>17</v>
      </c>
      <c r="I46" s="4" t="s">
        <v>23</v>
      </c>
      <c r="J46" s="4">
        <v>500</v>
      </c>
      <c r="K46" s="4" t="s">
        <v>87</v>
      </c>
      <c r="L46" s="9"/>
    </row>
    <row r="47" spans="1:12" x14ac:dyDescent="0.35">
      <c r="A47" s="9" t="s">
        <v>104</v>
      </c>
      <c r="B47" s="4" t="s">
        <v>4</v>
      </c>
      <c r="C47" s="4" t="s">
        <v>4</v>
      </c>
      <c r="D47" s="4" t="s">
        <v>6</v>
      </c>
      <c r="E47" s="4" t="s">
        <v>4</v>
      </c>
      <c r="F47" s="4" t="s">
        <v>4</v>
      </c>
      <c r="G47" s="4" t="s">
        <v>6</v>
      </c>
      <c r="H47" s="4" t="s">
        <v>17</v>
      </c>
      <c r="I47" s="4" t="s">
        <v>23</v>
      </c>
      <c r="J47" s="4">
        <v>500</v>
      </c>
      <c r="K47" s="4" t="s">
        <v>87</v>
      </c>
      <c r="L47" s="9"/>
    </row>
    <row r="48" spans="1:12" x14ac:dyDescent="0.35">
      <c r="A48" s="9" t="s">
        <v>105</v>
      </c>
      <c r="B48" s="4" t="s">
        <v>4</v>
      </c>
      <c r="C48" s="4" t="s">
        <v>4</v>
      </c>
      <c r="D48" s="4" t="s">
        <v>6</v>
      </c>
      <c r="E48" s="4" t="s">
        <v>4</v>
      </c>
      <c r="F48" s="4" t="s">
        <v>4</v>
      </c>
      <c r="G48" s="4" t="s">
        <v>6</v>
      </c>
      <c r="H48" s="4" t="s">
        <v>29</v>
      </c>
      <c r="I48" s="4" t="s">
        <v>23</v>
      </c>
      <c r="J48" s="4">
        <v>500</v>
      </c>
      <c r="K48" s="4" t="s">
        <v>87</v>
      </c>
      <c r="L48" s="9"/>
    </row>
    <row r="49" spans="1:12" x14ac:dyDescent="0.35">
      <c r="A49" s="9" t="s">
        <v>106</v>
      </c>
      <c r="B49" s="4" t="s">
        <v>4</v>
      </c>
      <c r="C49" s="4" t="s">
        <v>4</v>
      </c>
      <c r="D49" s="4" t="s">
        <v>6</v>
      </c>
      <c r="E49" s="4" t="s">
        <v>4</v>
      </c>
      <c r="F49" s="4" t="s">
        <v>4</v>
      </c>
      <c r="G49" s="4" t="s">
        <v>6</v>
      </c>
      <c r="H49" s="4" t="s">
        <v>29</v>
      </c>
      <c r="I49" s="4" t="s">
        <v>23</v>
      </c>
      <c r="J49" s="4">
        <v>500</v>
      </c>
      <c r="K49" s="4" t="s">
        <v>87</v>
      </c>
      <c r="L49" s="9"/>
    </row>
    <row r="50" spans="1:12" x14ac:dyDescent="0.35">
      <c r="A50" s="9" t="s">
        <v>107</v>
      </c>
      <c r="B50" s="4" t="s">
        <v>4</v>
      </c>
      <c r="C50" s="4" t="s">
        <v>4</v>
      </c>
      <c r="D50" s="4" t="s">
        <v>6</v>
      </c>
      <c r="E50" s="4" t="s">
        <v>4</v>
      </c>
      <c r="F50" s="4" t="s">
        <v>4</v>
      </c>
      <c r="G50" s="4" t="s">
        <v>6</v>
      </c>
      <c r="H50" s="4" t="s">
        <v>29</v>
      </c>
      <c r="I50" s="4" t="s">
        <v>23</v>
      </c>
      <c r="J50" s="4">
        <v>500</v>
      </c>
      <c r="K50" s="4" t="s">
        <v>87</v>
      </c>
      <c r="L50" s="9"/>
    </row>
    <row r="51" spans="1:12" x14ac:dyDescent="0.35">
      <c r="A51" s="9" t="s">
        <v>108</v>
      </c>
      <c r="B51" s="4" t="s">
        <v>4</v>
      </c>
      <c r="C51" s="4" t="s">
        <v>4</v>
      </c>
      <c r="D51" s="4" t="s">
        <v>6</v>
      </c>
      <c r="E51" s="4" t="s">
        <v>4</v>
      </c>
      <c r="F51" s="4" t="s">
        <v>4</v>
      </c>
      <c r="G51" s="4" t="s">
        <v>6</v>
      </c>
      <c r="H51" s="4" t="s">
        <v>29</v>
      </c>
      <c r="I51" s="4" t="s">
        <v>23</v>
      </c>
      <c r="J51" s="4">
        <v>500</v>
      </c>
      <c r="K51" s="4" t="s">
        <v>87</v>
      </c>
      <c r="L51" s="9"/>
    </row>
    <row r="52" spans="1:12" x14ac:dyDescent="0.35">
      <c r="A52" s="9" t="s">
        <v>109</v>
      </c>
      <c r="B52" s="4" t="s">
        <v>4</v>
      </c>
      <c r="C52" s="4" t="s">
        <v>4</v>
      </c>
      <c r="D52" s="4" t="s">
        <v>6</v>
      </c>
      <c r="E52" s="4" t="s">
        <v>4</v>
      </c>
      <c r="F52" s="4" t="s">
        <v>4</v>
      </c>
      <c r="G52" s="4" t="s">
        <v>6</v>
      </c>
      <c r="H52" s="4" t="s">
        <v>29</v>
      </c>
      <c r="I52" s="4" t="s">
        <v>23</v>
      </c>
      <c r="J52" s="4">
        <v>500</v>
      </c>
      <c r="K52" s="4" t="s">
        <v>87</v>
      </c>
      <c r="L52" s="9"/>
    </row>
    <row r="53" spans="1:12" x14ac:dyDescent="0.35">
      <c r="A53" s="9" t="s">
        <v>110</v>
      </c>
      <c r="B53" s="4" t="s">
        <v>4</v>
      </c>
      <c r="C53" s="4" t="s">
        <v>4</v>
      </c>
      <c r="D53" s="4" t="s">
        <v>6</v>
      </c>
      <c r="E53" s="4" t="s">
        <v>4</v>
      </c>
      <c r="F53" s="4" t="s">
        <v>4</v>
      </c>
      <c r="G53" s="4" t="s">
        <v>6</v>
      </c>
      <c r="H53" s="4" t="s">
        <v>29</v>
      </c>
      <c r="I53" s="4" t="s">
        <v>23</v>
      </c>
      <c r="J53" s="4">
        <v>500</v>
      </c>
      <c r="K53" s="4" t="s">
        <v>87</v>
      </c>
      <c r="L53" s="9"/>
    </row>
    <row r="54" spans="1:12" x14ac:dyDescent="0.35">
      <c r="A54" s="9" t="s">
        <v>111</v>
      </c>
      <c r="B54" s="4" t="s">
        <v>4</v>
      </c>
      <c r="C54" s="4" t="s">
        <v>4</v>
      </c>
      <c r="D54" s="4" t="s">
        <v>6</v>
      </c>
      <c r="E54" s="4" t="s">
        <v>4</v>
      </c>
      <c r="F54" s="4" t="s">
        <v>4</v>
      </c>
      <c r="G54" s="4" t="s">
        <v>6</v>
      </c>
      <c r="H54" s="4" t="s">
        <v>29</v>
      </c>
      <c r="I54" s="4" t="s">
        <v>23</v>
      </c>
      <c r="J54" s="4">
        <v>500</v>
      </c>
      <c r="K54" s="4" t="s">
        <v>87</v>
      </c>
      <c r="L54" s="9"/>
    </row>
    <row r="55" spans="1:12" x14ac:dyDescent="0.35">
      <c r="A55" s="9" t="s">
        <v>112</v>
      </c>
      <c r="B55" s="4" t="s">
        <v>4</v>
      </c>
      <c r="C55" s="4" t="s">
        <v>4</v>
      </c>
      <c r="D55" s="4" t="s">
        <v>6</v>
      </c>
      <c r="E55" s="4" t="s">
        <v>4</v>
      </c>
      <c r="F55" s="4" t="s">
        <v>4</v>
      </c>
      <c r="G55" s="4" t="s">
        <v>6</v>
      </c>
      <c r="H55" s="4" t="s">
        <v>17</v>
      </c>
      <c r="I55" s="4" t="s">
        <v>23</v>
      </c>
      <c r="J55" s="4">
        <v>500</v>
      </c>
      <c r="K55" s="4" t="s">
        <v>87</v>
      </c>
      <c r="L55" s="9"/>
    </row>
    <row r="56" spans="1:12" x14ac:dyDescent="0.35">
      <c r="A56" s="9" t="s">
        <v>113</v>
      </c>
      <c r="B56" s="4" t="s">
        <v>4</v>
      </c>
      <c r="C56" s="4" t="s">
        <v>4</v>
      </c>
      <c r="D56" s="4" t="s">
        <v>6</v>
      </c>
      <c r="E56" s="4" t="s">
        <v>4</v>
      </c>
      <c r="F56" s="4" t="s">
        <v>4</v>
      </c>
      <c r="G56" s="4" t="s">
        <v>6</v>
      </c>
      <c r="H56" s="4" t="s">
        <v>17</v>
      </c>
      <c r="I56" s="4" t="s">
        <v>23</v>
      </c>
      <c r="J56" s="4">
        <v>500</v>
      </c>
      <c r="K56" s="4" t="s">
        <v>87</v>
      </c>
      <c r="L56" s="9"/>
    </row>
    <row r="57" spans="1:12" x14ac:dyDescent="0.35">
      <c r="A57" s="9" t="s">
        <v>114</v>
      </c>
      <c r="B57" s="4" t="s">
        <v>4</v>
      </c>
      <c r="C57" s="4" t="s">
        <v>4</v>
      </c>
      <c r="D57" s="4" t="s">
        <v>6</v>
      </c>
      <c r="E57" s="4" t="s">
        <v>4</v>
      </c>
      <c r="F57" s="4" t="s">
        <v>4</v>
      </c>
      <c r="G57" s="4" t="s">
        <v>6</v>
      </c>
      <c r="H57" s="4" t="s">
        <v>17</v>
      </c>
      <c r="I57" s="4" t="s">
        <v>23</v>
      </c>
      <c r="J57" s="4">
        <v>500</v>
      </c>
      <c r="K57" s="4" t="s">
        <v>87</v>
      </c>
      <c r="L57" s="9"/>
    </row>
    <row r="58" spans="1:12" x14ac:dyDescent="0.35">
      <c r="A58" s="9" t="s">
        <v>115</v>
      </c>
      <c r="B58" s="4" t="s">
        <v>4</v>
      </c>
      <c r="C58" s="4" t="s">
        <v>4</v>
      </c>
      <c r="D58" s="4" t="s">
        <v>6</v>
      </c>
      <c r="E58" s="4" t="s">
        <v>4</v>
      </c>
      <c r="F58" s="4" t="s">
        <v>4</v>
      </c>
      <c r="G58" s="4" t="s">
        <v>6</v>
      </c>
      <c r="H58" s="4" t="s">
        <v>17</v>
      </c>
      <c r="I58" s="4" t="s">
        <v>23</v>
      </c>
      <c r="J58" s="4">
        <v>500</v>
      </c>
      <c r="K58" s="4" t="s">
        <v>87</v>
      </c>
      <c r="L58" s="9"/>
    </row>
    <row r="59" spans="1:12" x14ac:dyDescent="0.35">
      <c r="A59" s="9" t="s">
        <v>116</v>
      </c>
      <c r="B59" s="4" t="s">
        <v>4</v>
      </c>
      <c r="C59" s="4" t="s">
        <v>4</v>
      </c>
      <c r="D59" s="4" t="s">
        <v>6</v>
      </c>
      <c r="E59" s="4" t="s">
        <v>4</v>
      </c>
      <c r="F59" s="4" t="s">
        <v>4</v>
      </c>
      <c r="G59" s="4" t="s">
        <v>6</v>
      </c>
      <c r="H59" s="4" t="s">
        <v>17</v>
      </c>
      <c r="I59" s="4" t="s">
        <v>23</v>
      </c>
      <c r="J59" s="4">
        <v>500</v>
      </c>
      <c r="K59" s="4" t="s">
        <v>87</v>
      </c>
      <c r="L59" s="9"/>
    </row>
    <row r="60" spans="1:12" x14ac:dyDescent="0.35">
      <c r="A60" s="9" t="s">
        <v>117</v>
      </c>
      <c r="B60" s="4" t="s">
        <v>4</v>
      </c>
      <c r="C60" s="4" t="s">
        <v>4</v>
      </c>
      <c r="D60" s="4" t="s">
        <v>6</v>
      </c>
      <c r="E60" s="4" t="s">
        <v>4</v>
      </c>
      <c r="F60" s="4" t="s">
        <v>4</v>
      </c>
      <c r="G60" s="4" t="s">
        <v>6</v>
      </c>
      <c r="H60" s="4" t="s">
        <v>17</v>
      </c>
      <c r="I60" s="4" t="s">
        <v>23</v>
      </c>
      <c r="J60" s="4">
        <v>500</v>
      </c>
      <c r="K60" s="4" t="s">
        <v>87</v>
      </c>
      <c r="L60" s="9"/>
    </row>
    <row r="61" spans="1:12" x14ac:dyDescent="0.35">
      <c r="A61" s="9" t="s">
        <v>118</v>
      </c>
      <c r="B61" s="4" t="s">
        <v>4</v>
      </c>
      <c r="C61" s="4" t="s">
        <v>4</v>
      </c>
      <c r="D61" s="4" t="s">
        <v>6</v>
      </c>
      <c r="E61" s="4" t="s">
        <v>4</v>
      </c>
      <c r="F61" s="4" t="s">
        <v>4</v>
      </c>
      <c r="G61" s="4" t="s">
        <v>6</v>
      </c>
      <c r="H61" s="4" t="s">
        <v>119</v>
      </c>
      <c r="I61" s="4" t="s">
        <v>23</v>
      </c>
      <c r="J61" s="4">
        <v>500</v>
      </c>
      <c r="K61" s="4" t="s">
        <v>87</v>
      </c>
      <c r="L61" s="9"/>
    </row>
    <row r="62" spans="1:12" x14ac:dyDescent="0.35">
      <c r="A62" s="9" t="s">
        <v>120</v>
      </c>
      <c r="B62" s="4" t="s">
        <v>4</v>
      </c>
      <c r="C62" s="4" t="s">
        <v>4</v>
      </c>
      <c r="D62" s="4" t="s">
        <v>6</v>
      </c>
      <c r="E62" s="4" t="s">
        <v>4</v>
      </c>
      <c r="F62" s="4" t="s">
        <v>4</v>
      </c>
      <c r="G62" s="4" t="s">
        <v>6</v>
      </c>
      <c r="H62" s="4" t="s">
        <v>29</v>
      </c>
      <c r="I62" s="4" t="s">
        <v>23</v>
      </c>
      <c r="J62" s="4">
        <v>500</v>
      </c>
      <c r="K62" s="4" t="s">
        <v>87</v>
      </c>
      <c r="L62" s="9"/>
    </row>
    <row r="63" spans="1:12" x14ac:dyDescent="0.35">
      <c r="A63" s="9" t="s">
        <v>121</v>
      </c>
      <c r="B63" s="4" t="s">
        <v>6</v>
      </c>
      <c r="C63" s="4" t="s">
        <v>4</v>
      </c>
      <c r="D63" s="4" t="s">
        <v>6</v>
      </c>
      <c r="E63" s="4" t="s">
        <v>6</v>
      </c>
      <c r="F63" s="4" t="s">
        <v>4</v>
      </c>
      <c r="G63" s="4" t="s">
        <v>6</v>
      </c>
      <c r="H63" s="4" t="s">
        <v>122</v>
      </c>
      <c r="I63" s="4" t="s">
        <v>23</v>
      </c>
      <c r="J63" s="4">
        <v>500</v>
      </c>
      <c r="K63" s="4" t="s">
        <v>87</v>
      </c>
      <c r="L63" s="4" t="s">
        <v>123</v>
      </c>
    </row>
    <row r="67" spans="1:5" x14ac:dyDescent="0.35">
      <c r="A67" t="s">
        <v>124</v>
      </c>
    </row>
    <row r="68" spans="1:5" x14ac:dyDescent="0.35">
      <c r="B68" t="s">
        <v>136</v>
      </c>
      <c r="E68" t="s">
        <v>137</v>
      </c>
    </row>
    <row r="69" spans="1:5" x14ac:dyDescent="0.35">
      <c r="A69" s="2" t="s">
        <v>125</v>
      </c>
      <c r="B69" s="2">
        <f>B70+B71</f>
        <v>115</v>
      </c>
      <c r="D69" s="2"/>
      <c r="E69" s="2"/>
    </row>
    <row r="70" spans="1:5" x14ac:dyDescent="0.35">
      <c r="A70" s="2" t="s">
        <v>130</v>
      </c>
      <c r="B70" s="2">
        <f>54*2</f>
        <v>108</v>
      </c>
      <c r="D70" s="2" t="s">
        <v>130</v>
      </c>
      <c r="E70" s="2">
        <f>100*B70/$B$69</f>
        <v>93.913043478260875</v>
      </c>
    </row>
    <row r="71" spans="1:5" x14ac:dyDescent="0.35">
      <c r="A71" s="2" t="s">
        <v>131</v>
      </c>
      <c r="B71" s="2">
        <v>7</v>
      </c>
      <c r="D71" s="2" t="s">
        <v>131</v>
      </c>
      <c r="E71" s="2">
        <f>100*B71/$B$69</f>
        <v>6.0869565217391308</v>
      </c>
    </row>
    <row r="72" spans="1:5" x14ac:dyDescent="0.35">
      <c r="A72" s="12"/>
      <c r="B72" s="12"/>
      <c r="D72" s="12"/>
      <c r="E72" s="12"/>
    </row>
    <row r="73" spans="1:5" x14ac:dyDescent="0.35">
      <c r="A73" s="2" t="s">
        <v>125</v>
      </c>
      <c r="B73" s="2">
        <f>B74+B75</f>
        <v>115</v>
      </c>
    </row>
    <row r="74" spans="1:5" x14ac:dyDescent="0.35">
      <c r="A74" s="2" t="s">
        <v>132</v>
      </c>
      <c r="B74" s="2">
        <f>7+(21*2)</f>
        <v>49</v>
      </c>
      <c r="D74" s="2" t="s">
        <v>132</v>
      </c>
      <c r="E74" s="2">
        <f>100*B74/$B$69</f>
        <v>42.608695652173914</v>
      </c>
    </row>
    <row r="75" spans="1:5" x14ac:dyDescent="0.35">
      <c r="A75" s="2" t="s">
        <v>133</v>
      </c>
      <c r="B75" s="2">
        <f>33*2</f>
        <v>66</v>
      </c>
      <c r="D75" s="2" t="s">
        <v>133</v>
      </c>
      <c r="E75" s="2">
        <f>100*B75/$B$69</f>
        <v>57.391304347826086</v>
      </c>
    </row>
    <row r="76" spans="1:5" x14ac:dyDescent="0.35">
      <c r="B76">
        <f>SUM(B74:B75)</f>
        <v>115</v>
      </c>
      <c r="E76">
        <f>SUM(E74:E75)</f>
        <v>100</v>
      </c>
    </row>
    <row r="77" spans="1:5" x14ac:dyDescent="0.35">
      <c r="A77" t="s">
        <v>126</v>
      </c>
      <c r="D77" t="s">
        <v>126</v>
      </c>
    </row>
    <row r="78" spans="1:5" x14ac:dyDescent="0.35">
      <c r="A78" s="2" t="s">
        <v>138</v>
      </c>
      <c r="B78" s="2">
        <f>7+(21*2)</f>
        <v>49</v>
      </c>
    </row>
    <row r="79" spans="1:5" x14ac:dyDescent="0.35">
      <c r="A79" s="2" t="s">
        <v>129</v>
      </c>
      <c r="B79" s="2">
        <f>2*20+3</f>
        <v>43</v>
      </c>
      <c r="D79" s="2" t="s">
        <v>129</v>
      </c>
      <c r="E79" s="2">
        <f>100*B79/$B$74</f>
        <v>87.755102040816325</v>
      </c>
    </row>
    <row r="80" spans="1:5" x14ac:dyDescent="0.35">
      <c r="A80" s="2" t="s">
        <v>70</v>
      </c>
      <c r="B80" s="2">
        <f>2+3</f>
        <v>5</v>
      </c>
      <c r="D80" s="2" t="s">
        <v>70</v>
      </c>
      <c r="E80" s="2">
        <f t="shared" ref="E80:E81" si="0">100*B80/$B$74</f>
        <v>10.204081632653061</v>
      </c>
    </row>
    <row r="81" spans="1:5" x14ac:dyDescent="0.35">
      <c r="A81" s="2" t="s">
        <v>64</v>
      </c>
      <c r="B81" s="2">
        <v>1</v>
      </c>
      <c r="D81" s="2" t="s">
        <v>64</v>
      </c>
      <c r="E81" s="2">
        <f t="shared" si="0"/>
        <v>2.0408163265306123</v>
      </c>
    </row>
    <row r="83" spans="1:5" x14ac:dyDescent="0.35">
      <c r="A83" t="s">
        <v>127</v>
      </c>
      <c r="D83" t="s">
        <v>127</v>
      </c>
    </row>
    <row r="84" spans="1:5" x14ac:dyDescent="0.35">
      <c r="A84" s="2" t="s">
        <v>139</v>
      </c>
      <c r="B84" s="2">
        <f>33*2</f>
        <v>66</v>
      </c>
    </row>
    <row r="85" spans="1:5" x14ac:dyDescent="0.35">
      <c r="A85" s="2" t="s">
        <v>69</v>
      </c>
      <c r="B85" s="2">
        <f>15*2</f>
        <v>30</v>
      </c>
      <c r="D85" s="2" t="s">
        <v>69</v>
      </c>
      <c r="E85" s="2">
        <f>100*B85/$B$75</f>
        <v>45.454545454545453</v>
      </c>
    </row>
    <row r="86" spans="1:5" x14ac:dyDescent="0.35">
      <c r="A86" s="2" t="s">
        <v>128</v>
      </c>
      <c r="B86" s="2">
        <f>16*2</f>
        <v>32</v>
      </c>
      <c r="D86" s="2" t="s">
        <v>128</v>
      </c>
      <c r="E86" s="2">
        <f t="shared" ref="E86:E88" si="1">100*B86/$B$75</f>
        <v>48.484848484848484</v>
      </c>
    </row>
    <row r="87" spans="1:5" x14ac:dyDescent="0.35">
      <c r="A87" s="2" t="s">
        <v>134</v>
      </c>
      <c r="B87" s="2">
        <v>2</v>
      </c>
      <c r="D87" s="2" t="s">
        <v>134</v>
      </c>
      <c r="E87" s="2">
        <f t="shared" si="1"/>
        <v>3.0303030303030303</v>
      </c>
    </row>
    <row r="88" spans="1:5" x14ac:dyDescent="0.35">
      <c r="A88" s="2" t="s">
        <v>119</v>
      </c>
      <c r="B88" s="2">
        <v>2</v>
      </c>
      <c r="D88" s="2" t="s">
        <v>119</v>
      </c>
      <c r="E88" s="2">
        <f t="shared" si="1"/>
        <v>3.0303030303030303</v>
      </c>
    </row>
    <row r="90" spans="1:5" x14ac:dyDescent="0.35">
      <c r="A90" t="s">
        <v>135</v>
      </c>
      <c r="D90" t="s">
        <v>135</v>
      </c>
    </row>
    <row r="91" spans="1:5" x14ac:dyDescent="0.35">
      <c r="A91" s="2" t="s">
        <v>138</v>
      </c>
      <c r="B91" s="2">
        <f>7+(21*2)</f>
        <v>49</v>
      </c>
    </row>
    <row r="92" spans="1:5" x14ac:dyDescent="0.35">
      <c r="A92" s="2" t="s">
        <v>62</v>
      </c>
      <c r="B92" s="2">
        <f>7*2+7</f>
        <v>21</v>
      </c>
      <c r="D92" s="2" t="s">
        <v>62</v>
      </c>
      <c r="E92" s="2">
        <f>100*B92/$B$75</f>
        <v>31.818181818181817</v>
      </c>
    </row>
    <row r="93" spans="1:5" x14ac:dyDescent="0.35">
      <c r="A93" s="2" t="s">
        <v>63</v>
      </c>
      <c r="B93" s="2">
        <v>18</v>
      </c>
      <c r="D93" s="2" t="s">
        <v>63</v>
      </c>
      <c r="E93" s="2">
        <f t="shared" ref="E93:E94" si="2">100*B93/$B$75</f>
        <v>27.272727272727273</v>
      </c>
    </row>
    <row r="94" spans="1:5" x14ac:dyDescent="0.35">
      <c r="A94" s="2" t="s">
        <v>19</v>
      </c>
      <c r="B94" s="2">
        <v>10</v>
      </c>
      <c r="D94" s="2" t="s">
        <v>19</v>
      </c>
      <c r="E94" s="2">
        <f t="shared" si="2"/>
        <v>15.151515151515152</v>
      </c>
    </row>
  </sheetData>
  <autoFilter ref="A1:L63" xr:uid="{B0013DA8-6CD9-4043-A10F-8153E73F162F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Para_CSV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Giovanni Baptista Fabris</dc:creator>
  <cp:lastModifiedBy>Giovanni Giovanni Baptista Fabris</cp:lastModifiedBy>
  <dcterms:created xsi:type="dcterms:W3CDTF">2015-06-05T18:19:34Z</dcterms:created>
  <dcterms:modified xsi:type="dcterms:W3CDTF">2022-07-28T14:16:00Z</dcterms:modified>
</cp:coreProperties>
</file>