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filterPrivacy="1" defaultThemeVersion="124226"/>
  <xr:revisionPtr revIDLastSave="0" documentId="13_ncr:1_{F4CEFC96-A34F-46B5-BA38-CF4B995F5DC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dos de Entrada" sheetId="1" r:id="rId1"/>
    <sheet name="Visualização dos Fasores" sheetId="2" r:id="rId2"/>
  </sheets>
  <definedNames>
    <definedName name="Ref">'Visualização dos Fasores'!#REF!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" i="1" l="1"/>
  <c r="G8" i="1"/>
  <c r="F8" i="1"/>
  <c r="P4" i="1" l="1"/>
  <c r="P3" i="1"/>
  <c r="K20" i="1"/>
  <c r="K17" i="1"/>
  <c r="N4" i="1" l="1"/>
  <c r="N3" i="1"/>
  <c r="K10" i="1"/>
  <c r="K7" i="1"/>
  <c r="AN57" i="2"/>
  <c r="AL57" i="2"/>
  <c r="AJ57" i="2"/>
  <c r="AN56" i="2"/>
  <c r="AL56" i="2"/>
  <c r="AJ56" i="2"/>
  <c r="AN55" i="2"/>
  <c r="AL55" i="2"/>
  <c r="AJ55" i="2"/>
  <c r="AN54" i="2"/>
  <c r="AL54" i="2"/>
  <c r="AJ54" i="2"/>
  <c r="AN53" i="2"/>
  <c r="AL53" i="2"/>
  <c r="AJ53" i="2"/>
  <c r="AN52" i="2"/>
  <c r="AL52" i="2"/>
  <c r="AJ52" i="2"/>
  <c r="AN49" i="2"/>
  <c r="AL49" i="2"/>
  <c r="AN20" i="2" s="1"/>
  <c r="AJ49" i="2"/>
  <c r="AN48" i="2"/>
  <c r="AL48" i="2"/>
  <c r="AL20" i="2" s="1"/>
  <c r="AJ48" i="2"/>
  <c r="AN47" i="2"/>
  <c r="AL47" i="2"/>
  <c r="AJ20" i="2" s="1"/>
  <c r="AJ47" i="2"/>
  <c r="AN46" i="2"/>
  <c r="AL46" i="2"/>
  <c r="AN16" i="2" s="1"/>
  <c r="AJ46" i="2"/>
  <c r="AN45" i="2"/>
  <c r="AL45" i="2"/>
  <c r="AL16" i="2" s="1"/>
  <c r="AJ45" i="2"/>
  <c r="AN44" i="2"/>
  <c r="AL44" i="2"/>
  <c r="AJ16" i="2" s="1"/>
  <c r="AJ44" i="2"/>
  <c r="AG54" i="2"/>
  <c r="AE54" i="2"/>
  <c r="AC54" i="2"/>
  <c r="AG53" i="2"/>
  <c r="AE53" i="2"/>
  <c r="AC53" i="2"/>
  <c r="AG52" i="2"/>
  <c r="AE52" i="2"/>
  <c r="AC52" i="2"/>
  <c r="AG57" i="2"/>
  <c r="AE57" i="2"/>
  <c r="AC57" i="2"/>
  <c r="AG56" i="2"/>
  <c r="AE56" i="2"/>
  <c r="AC56" i="2"/>
  <c r="AG55" i="2"/>
  <c r="AE55" i="2"/>
  <c r="AC55" i="2"/>
  <c r="AG49" i="2"/>
  <c r="AE49" i="2"/>
  <c r="AG48" i="2"/>
  <c r="AE48" i="2"/>
  <c r="AG47" i="2"/>
  <c r="AE47" i="2"/>
  <c r="AG46" i="2"/>
  <c r="AG45" i="2"/>
  <c r="AG44" i="2"/>
  <c r="AE46" i="2"/>
  <c r="AE45" i="2"/>
  <c r="AE44" i="2"/>
  <c r="AC49" i="2"/>
  <c r="AG20" i="2" s="1"/>
  <c r="AC48" i="2"/>
  <c r="AE20" i="2" s="1"/>
  <c r="AC47" i="2"/>
  <c r="AC20" i="2" s="1"/>
  <c r="AC46" i="2"/>
  <c r="AG16" i="2" s="1"/>
  <c r="AC45" i="2"/>
  <c r="AE16" i="2" s="1"/>
  <c r="AC44" i="2"/>
  <c r="AC16" i="2" s="1"/>
  <c r="AI42" i="2"/>
  <c r="AN39" i="2"/>
  <c r="AL39" i="2"/>
  <c r="AJ39" i="2"/>
  <c r="AN38" i="2"/>
  <c r="AL38" i="2"/>
  <c r="AJ38" i="2"/>
  <c r="AN37" i="2"/>
  <c r="AL37" i="2"/>
  <c r="AJ37" i="2"/>
  <c r="AN36" i="2"/>
  <c r="AL36" i="2"/>
  <c r="AJ36" i="2"/>
  <c r="AN35" i="2"/>
  <c r="AL35" i="2"/>
  <c r="AJ35" i="2"/>
  <c r="AN34" i="2"/>
  <c r="AL34" i="2"/>
  <c r="AJ34" i="2"/>
  <c r="AN31" i="2"/>
  <c r="AL31" i="2"/>
  <c r="AN11" i="2" s="1"/>
  <c r="AJ31" i="2"/>
  <c r="AN30" i="2"/>
  <c r="AL30" i="2"/>
  <c r="AL11" i="2" s="1"/>
  <c r="AJ30" i="2"/>
  <c r="AN29" i="2"/>
  <c r="AL29" i="2"/>
  <c r="AJ11" i="2" s="1"/>
  <c r="AJ29" i="2"/>
  <c r="AN28" i="2"/>
  <c r="AL28" i="2"/>
  <c r="AN7" i="2" s="1"/>
  <c r="AJ28" i="2"/>
  <c r="AN27" i="2"/>
  <c r="AL27" i="2"/>
  <c r="AL7" i="2" s="1"/>
  <c r="AJ27" i="2"/>
  <c r="AN26" i="2"/>
  <c r="AL26" i="2"/>
  <c r="AJ7" i="2" s="1"/>
  <c r="AJ26" i="2"/>
  <c r="AI24" i="2"/>
  <c r="AG39" i="2"/>
  <c r="AG38" i="2"/>
  <c r="AG37" i="2"/>
  <c r="AG36" i="2"/>
  <c r="AG35" i="2"/>
  <c r="AG34" i="2"/>
  <c r="AE39" i="2"/>
  <c r="AE38" i="2"/>
  <c r="AE37" i="2"/>
  <c r="AE36" i="2"/>
  <c r="AE35" i="2"/>
  <c r="AE34" i="2"/>
  <c r="AC39" i="2"/>
  <c r="AC38" i="2"/>
  <c r="AC37" i="2"/>
  <c r="AC36" i="2"/>
  <c r="AC35" i="2"/>
  <c r="AC34" i="2"/>
  <c r="AG31" i="2"/>
  <c r="AG30" i="2"/>
  <c r="AG29" i="2"/>
  <c r="AG28" i="2"/>
  <c r="AG27" i="2"/>
  <c r="AG26" i="2"/>
  <c r="AE30" i="2"/>
  <c r="AE29" i="2"/>
  <c r="AE31" i="2"/>
  <c r="AE28" i="2"/>
  <c r="AE26" i="2"/>
  <c r="AE27" i="2"/>
  <c r="AC31" i="2"/>
  <c r="AG11" i="2" s="1"/>
  <c r="AC30" i="2"/>
  <c r="AE11" i="2" s="1"/>
  <c r="AC29" i="2"/>
  <c r="AC11" i="2" s="1"/>
  <c r="AC28" i="2"/>
  <c r="AG7" i="2" s="1"/>
  <c r="AC27" i="2"/>
  <c r="AE7" i="2" s="1"/>
  <c r="AC26" i="2"/>
  <c r="AC7" i="2" s="1"/>
  <c r="AM20" i="2"/>
  <c r="AM16" i="2"/>
  <c r="AK20" i="2"/>
  <c r="AK16" i="2"/>
  <c r="AI20" i="2"/>
  <c r="AI16" i="2"/>
  <c r="AF20" i="2"/>
  <c r="AD20" i="2"/>
  <c r="AB20" i="2"/>
  <c r="AF16" i="2"/>
  <c r="AD16" i="2"/>
  <c r="AB16" i="2"/>
  <c r="AM11" i="2"/>
  <c r="AK11" i="2"/>
  <c r="AI11" i="2"/>
  <c r="AM7" i="2"/>
  <c r="AK7" i="2"/>
  <c r="AI7" i="2"/>
  <c r="AF11" i="2"/>
  <c r="AD11" i="2"/>
  <c r="AB11" i="2"/>
  <c r="AF7" i="2"/>
  <c r="AD7" i="2"/>
  <c r="AB7" i="2"/>
  <c r="A11" i="2"/>
  <c r="AB13" i="2" s="1"/>
  <c r="AB42" i="2" s="1"/>
  <c r="A2" i="2"/>
  <c r="AB4" i="2" s="1"/>
  <c r="AB24" i="2" s="1"/>
  <c r="B2" i="2"/>
  <c r="I2" i="2" s="1"/>
  <c r="J7" i="2" s="1"/>
  <c r="J59" i="1"/>
  <c r="C59" i="1"/>
  <c r="B11" i="2" s="1"/>
  <c r="I11" i="2" s="1"/>
  <c r="J12" i="2" s="1"/>
  <c r="J50" i="1"/>
  <c r="C50" i="1"/>
  <c r="W2" i="1"/>
  <c r="W3" i="1" s="1"/>
  <c r="A3" i="2" l="1"/>
  <c r="AB5" i="2" s="1"/>
  <c r="AI5" i="2" s="1"/>
  <c r="A9" i="2"/>
  <c r="H3" i="2"/>
  <c r="A7" i="2"/>
  <c r="AB9" i="2" s="1"/>
  <c r="AI9" i="2" s="1"/>
  <c r="L7" i="2"/>
  <c r="C3" i="2"/>
  <c r="AD5" i="2" s="1"/>
  <c r="AK5" i="2" s="1"/>
  <c r="H7" i="2"/>
  <c r="AC4" i="2"/>
  <c r="E3" i="2"/>
  <c r="AF5" i="2" s="1"/>
  <c r="AM5" i="2" s="1"/>
  <c r="C7" i="2"/>
  <c r="AD9" i="2" s="1"/>
  <c r="AK9" i="2" s="1"/>
  <c r="J3" i="2"/>
  <c r="E7" i="2"/>
  <c r="AF9" i="2" s="1"/>
  <c r="AM9" i="2" s="1"/>
  <c r="L3" i="2"/>
  <c r="AC13" i="2"/>
  <c r="C12" i="2"/>
  <c r="AD14" i="2" s="1"/>
  <c r="AK14" i="2" s="1"/>
  <c r="L12" i="2"/>
  <c r="L16" i="2"/>
  <c r="E12" i="2"/>
  <c r="AF14" i="2" s="1"/>
  <c r="AM14" i="2" s="1"/>
  <c r="C16" i="2"/>
  <c r="AD18" i="2" s="1"/>
  <c r="AK18" i="2" s="1"/>
  <c r="H12" i="2"/>
  <c r="J16" i="2"/>
  <c r="A12" i="2"/>
  <c r="AB14" i="2" s="1"/>
  <c r="AI14" i="2" s="1"/>
  <c r="E16" i="2"/>
  <c r="AF18" i="2" s="1"/>
  <c r="AM18" i="2" s="1"/>
  <c r="H16" i="2"/>
  <c r="A16" i="2"/>
  <c r="AB18" i="2" s="1"/>
  <c r="AI18" i="2" s="1"/>
  <c r="J5" i="2"/>
  <c r="M9" i="2"/>
  <c r="W4" i="1"/>
  <c r="F5" i="2"/>
  <c r="C9" i="2"/>
  <c r="M18" i="2"/>
  <c r="C18" i="2"/>
  <c r="J9" i="2"/>
  <c r="F14" i="2"/>
  <c r="E9" i="2"/>
  <c r="J18" i="2"/>
  <c r="C5" i="2"/>
  <c r="H9" i="2"/>
  <c r="A5" i="2"/>
  <c r="D9" i="2"/>
  <c r="L5" i="2"/>
  <c r="I5" i="2"/>
  <c r="H18" i="2"/>
  <c r="A18" i="2"/>
  <c r="L14" i="2"/>
  <c r="H5" i="2"/>
  <c r="L9" i="2"/>
  <c r="K9" i="2"/>
  <c r="L18" i="2"/>
  <c r="K18" i="2"/>
  <c r="I18" i="2"/>
  <c r="J14" i="2"/>
  <c r="H14" i="2"/>
  <c r="E18" i="2"/>
  <c r="E14" i="2"/>
  <c r="C14" i="2"/>
  <c r="A14" i="2"/>
  <c r="B9" i="2"/>
  <c r="F9" i="2"/>
  <c r="I9" i="2"/>
  <c r="M5" i="2"/>
  <c r="K5" i="2"/>
  <c r="K14" i="2"/>
  <c r="I14" i="2"/>
  <c r="M14" i="2"/>
  <c r="B18" i="2"/>
  <c r="F18" i="2"/>
  <c r="D18" i="2"/>
  <c r="D14" i="2"/>
  <c r="B14" i="2"/>
  <c r="E5" i="2"/>
  <c r="D5" i="2"/>
  <c r="B5" i="2"/>
  <c r="V8" i="1" l="1"/>
  <c r="W8" i="1"/>
  <c r="X8" i="1"/>
  <c r="Y8" i="1"/>
  <c r="AJ4" i="2"/>
  <c r="AJ24" i="2" s="1"/>
  <c r="AC24" i="2"/>
  <c r="AJ13" i="2"/>
  <c r="AJ42" i="2" s="1"/>
  <c r="AC42" i="2"/>
</calcChain>
</file>

<file path=xl/sharedStrings.xml><?xml version="1.0" encoding="utf-8"?>
<sst xmlns="http://schemas.openxmlformats.org/spreadsheetml/2006/main" count="480" uniqueCount="113">
  <si>
    <t>Dados da Linha</t>
  </si>
  <si>
    <t>SE A</t>
  </si>
  <si>
    <t>SE B</t>
  </si>
  <si>
    <t>kV</t>
  </si>
  <si>
    <t>Impedância da Linha</t>
  </si>
  <si>
    <t>Descrição resumida da perturbação</t>
  </si>
  <si>
    <t>VA</t>
  </si>
  <si>
    <t>VB</t>
  </si>
  <si>
    <t>VC</t>
  </si>
  <si>
    <t>IA</t>
  </si>
  <si>
    <t>IB</t>
  </si>
  <si>
    <t>IC</t>
  </si>
  <si>
    <t>Fasores Durante a Falta (após o primeiro ciclo)</t>
  </si>
  <si>
    <t>Fasores Pré Falta</t>
  </si>
  <si>
    <t>Terminal A</t>
  </si>
  <si>
    <t>Terminal B</t>
  </si>
  <si>
    <t>Módulo (kV)</t>
  </si>
  <si>
    <t>Ângulo (graus)</t>
  </si>
  <si>
    <t>Módulo (A)</t>
  </si>
  <si>
    <t>S_base</t>
  </si>
  <si>
    <t>V_Base</t>
  </si>
  <si>
    <t>I_base</t>
  </si>
  <si>
    <t>Z_Base</t>
  </si>
  <si>
    <t>MVA</t>
  </si>
  <si>
    <t>A</t>
  </si>
  <si>
    <t>ohms</t>
  </si>
  <si>
    <t>R (ohms)</t>
  </si>
  <si>
    <t>X (ohms)</t>
  </si>
  <si>
    <t>R0 (ohms)</t>
  </si>
  <si>
    <t>X0 (ohms)</t>
  </si>
  <si>
    <t>Dados do TW</t>
  </si>
  <si>
    <t>Hora</t>
  </si>
  <si>
    <t>minuto</t>
  </si>
  <si>
    <t>segundo</t>
  </si>
  <si>
    <t>milissegundo</t>
  </si>
  <si>
    <t>microssegundo</t>
  </si>
  <si>
    <t>Pré Falta</t>
  </si>
  <si>
    <t xml:space="preserve">Terminal </t>
  </si>
  <si>
    <t>Real</t>
  </si>
  <si>
    <t>Imaginário</t>
  </si>
  <si>
    <t>Falta</t>
  </si>
  <si>
    <t>Ref</t>
  </si>
  <si>
    <t>Referência Pré-Falta</t>
  </si>
  <si>
    <t>Referência Falta</t>
  </si>
  <si>
    <t>Módulo</t>
  </si>
  <si>
    <t>Ângulo</t>
  </si>
  <si>
    <t>Ref VA</t>
  </si>
  <si>
    <t>Tetha VA</t>
  </si>
  <si>
    <t>Tetha VB</t>
  </si>
  <si>
    <t>Tetha VC</t>
  </si>
  <si>
    <t>Tetha IA</t>
  </si>
  <si>
    <t>Tetha IB</t>
  </si>
  <si>
    <t>Tetha IC</t>
  </si>
  <si>
    <t>Ref VB</t>
  </si>
  <si>
    <t>Ref VC</t>
  </si>
  <si>
    <t>Pré-Falta</t>
  </si>
  <si>
    <t>Ref IA</t>
  </si>
  <si>
    <t>Ref IB</t>
  </si>
  <si>
    <t>Ref IC</t>
  </si>
  <si>
    <t>_</t>
  </si>
  <si>
    <t>Fabricante</t>
  </si>
  <si>
    <t>Modelo</t>
  </si>
  <si>
    <t>Reason</t>
  </si>
  <si>
    <t>Nível de Tensão (kV)</t>
  </si>
  <si>
    <t>Localização do Defeito pelo TW (km)</t>
  </si>
  <si>
    <t>Localização real do defeito (km)</t>
  </si>
  <si>
    <t>OBS.: Senão houve localização, colocar: Não Houve</t>
  </si>
  <si>
    <t>Erro em relação a localização real (%)</t>
  </si>
  <si>
    <t>SE 1</t>
  </si>
  <si>
    <t>SE 2</t>
  </si>
  <si>
    <t>Comprimento (km)</t>
  </si>
  <si>
    <t>Dados do Sistema</t>
  </si>
  <si>
    <t>Circuitos conectados na SE A</t>
  </si>
  <si>
    <t>Tipo</t>
  </si>
  <si>
    <t>Quantidade</t>
  </si>
  <si>
    <t>Banco de Capacitores</t>
  </si>
  <si>
    <t>Transformadores (Lado de Alta)</t>
  </si>
  <si>
    <t>Transformadores (Lado de Média)</t>
  </si>
  <si>
    <t>Reatores Shunt (Barra)</t>
  </si>
  <si>
    <t>Reatores Shunt (Linha) - TC entre a barra e a linha</t>
  </si>
  <si>
    <t>Há bobina de bloqueio no Terminal A</t>
  </si>
  <si>
    <t>Há bobina de bloqueio no Terminal B</t>
  </si>
  <si>
    <t>Sim</t>
  </si>
  <si>
    <t>Não</t>
  </si>
  <si>
    <t>Transformadores Elevadores (Geração)</t>
  </si>
  <si>
    <t>Transformadores Elevadores (Compensador Síncrono)</t>
  </si>
  <si>
    <t>Transformadores Elevadores (Conversores de Frequência)</t>
  </si>
  <si>
    <t>Transformadores Elevadores (Compensadores Estáticos)</t>
  </si>
  <si>
    <t>Linhas (radial)</t>
  </si>
  <si>
    <t>Linhas (anel)</t>
  </si>
  <si>
    <t>Circuitos conectados na SE B</t>
  </si>
  <si>
    <t>Tipo do Parâmetro</t>
  </si>
  <si>
    <t>Momento que chegou a primeira frente de onda</t>
  </si>
  <si>
    <t>Momento que chegou a segunda frente de onda</t>
  </si>
  <si>
    <t>R</t>
  </si>
  <si>
    <t>X</t>
  </si>
  <si>
    <t>R0</t>
  </si>
  <si>
    <t>X0</t>
  </si>
  <si>
    <t>B1</t>
  </si>
  <si>
    <t>B0</t>
  </si>
  <si>
    <t>Concentrado (pu)</t>
  </si>
  <si>
    <t>Distribuído (ohms/km)</t>
  </si>
  <si>
    <t>Área para inclusão de Figura</t>
  </si>
  <si>
    <t>Equivalentes</t>
  </si>
  <si>
    <t>Lado SE A</t>
  </si>
  <si>
    <t>Lado SE B</t>
  </si>
  <si>
    <t>TIE</t>
  </si>
  <si>
    <t>R (pu)</t>
  </si>
  <si>
    <t>X (pu)</t>
  </si>
  <si>
    <t>R0 (pu)</t>
  </si>
  <si>
    <t>X0 (pu)</t>
  </si>
  <si>
    <t>Curto circuito monofásico envolvendo as Fases  C ocasionado por descarga atmosférica</t>
  </si>
  <si>
    <t>RP-V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</si>
</sst>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4" borderId="0" xfId="0" applyFill="1"/>
    <xf numFmtId="0" fontId="0" fillId="4" borderId="1" xfId="0" applyFill="1" applyBorder="1"/>
    <xf numFmtId="0" fontId="0" fillId="4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0" xfId="0" applyFill="1"/>
    <xf numFmtId="0" fontId="0" fillId="8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4" borderId="1" xfId="0" applyFill="1" applyBorder="1" applyAlignment="1" applyProtection="1">
      <alignment horizontal="center"/>
      <protection locked="0"/>
    </xf>
    <xf numFmtId="0" fontId="0" fillId="5" borderId="2" xfId="0" applyFill="1" applyBorder="1" applyAlignment="1">
      <alignment horizontal="center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0" xfId="0" applyFill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1" xfId="0" applyFill="1" applyBorder="1" applyAlignment="1" applyProtection="1">
      <alignment horizontal="center"/>
      <protection locked="0"/>
    </xf>
    <xf numFmtId="0" fontId="0" fillId="6" borderId="0" xfId="0" applyFill="1" applyAlignment="1">
      <alignment horizontal="center"/>
    </xf>
    <xf numFmtId="0" fontId="0" fillId="9" borderId="1" xfId="0" applyFill="1" applyBorder="1" applyAlignment="1" applyProtection="1">
      <alignment horizontal="center"/>
      <protection locked="0"/>
    </xf>
    <xf numFmtId="0" fontId="0" fillId="8" borderId="1" xfId="0" applyFill="1" applyBorder="1" applyAlignment="1" applyProtection="1">
      <alignment horizontal="center"/>
      <protection locked="0"/>
    </xf>
    <xf numFmtId="0" fontId="0" fillId="8" borderId="11" xfId="0" applyFill="1" applyBorder="1"/>
    <xf numFmtId="0" fontId="0" fillId="8" borderId="12" xfId="0" applyFill="1" applyBorder="1"/>
    <xf numFmtId="0" fontId="0" fillId="7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8" borderId="12" xfId="0" applyFill="1" applyBorder="1" applyAlignment="1" applyProtection="1">
      <alignment horizontal="center"/>
      <protection locked="0"/>
    </xf>
    <xf numFmtId="0" fontId="0" fillId="7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 vertical="center" wrapText="1"/>
    </xf>
    <xf numFmtId="0" fontId="0" fillId="8" borderId="0" xfId="0" applyFill="1" applyAlignment="1" applyProtection="1">
      <alignment horizontal="center"/>
      <protection locked="0"/>
    </xf>
    <xf numFmtId="0" fontId="0" fillId="4" borderId="0" xfId="0" applyFill="1" applyAlignment="1">
      <alignment vertical="center" wrapText="1"/>
    </xf>
    <xf numFmtId="0" fontId="0" fillId="15" borderId="0" xfId="0" applyFill="1"/>
    <xf numFmtId="0" fontId="0" fillId="11" borderId="0" xfId="0" applyFill="1"/>
    <xf numFmtId="0" fontId="0" fillId="16" borderId="0" xfId="0" applyFill="1"/>
    <xf numFmtId="0" fontId="0" fillId="3" borderId="1" xfId="0" applyFill="1" applyBorder="1" applyProtection="1">
      <protection locked="0"/>
    </xf>
    <xf numFmtId="0" fontId="0" fillId="4" borderId="1" xfId="0" applyFill="1" applyBorder="1" applyProtection="1">
      <protection locked="0"/>
    </xf>
    <xf numFmtId="0" fontId="0" fillId="4" borderId="10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3" borderId="10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4" borderId="11" xfId="0" applyFill="1" applyBorder="1" applyAlignment="1">
      <alignment horizontal="center"/>
    </xf>
    <xf numFmtId="0" fontId="0" fillId="4" borderId="10" xfId="0" applyFill="1" applyBorder="1" applyAlignment="1">
      <alignment horizontal="left"/>
    </xf>
    <xf numFmtId="0" fontId="0" fillId="4" borderId="12" xfId="0" applyFill="1" applyBorder="1" applyAlignment="1">
      <alignment horizontal="left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10" xfId="0" applyFill="1" applyBorder="1" applyAlignment="1" applyProtection="1">
      <alignment horizontal="center"/>
      <protection locked="0"/>
    </xf>
    <xf numFmtId="0" fontId="0" fillId="8" borderId="11" xfId="0" applyFill="1" applyBorder="1" applyAlignment="1" applyProtection="1">
      <alignment horizontal="center"/>
      <protection locked="0"/>
    </xf>
    <xf numFmtId="0" fontId="0" fillId="8" borderId="12" xfId="0" applyFill="1" applyBorder="1" applyAlignment="1" applyProtection="1">
      <alignment horizontal="center"/>
      <protection locked="0"/>
    </xf>
    <xf numFmtId="0" fontId="0" fillId="4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2" borderId="3" xfId="0" applyFill="1" applyBorder="1" applyAlignment="1" applyProtection="1">
      <alignment horizontal="center" vertical="center" wrapText="1"/>
      <protection locked="0"/>
    </xf>
    <xf numFmtId="0" fontId="0" fillId="2" borderId="4" xfId="0" applyFill="1" applyBorder="1" applyAlignment="1" applyProtection="1">
      <alignment horizontal="center" vertical="center" wrapText="1"/>
      <protection locked="0"/>
    </xf>
    <xf numFmtId="0" fontId="0" fillId="2" borderId="5" xfId="0" applyFill="1" applyBorder="1" applyAlignment="1" applyProtection="1">
      <alignment horizontal="center" vertical="center" wrapText="1"/>
      <protection locked="0"/>
    </xf>
    <xf numFmtId="0" fontId="0" fillId="2" borderId="6" xfId="0" applyFill="1" applyBorder="1" applyAlignment="1" applyProtection="1">
      <alignment horizontal="center" vertical="center" wrapText="1"/>
      <protection locked="0"/>
    </xf>
    <xf numFmtId="0" fontId="0" fillId="2" borderId="0" xfId="0" applyFill="1" applyAlignment="1" applyProtection="1">
      <alignment horizontal="center" vertical="center" wrapText="1"/>
      <protection locked="0"/>
    </xf>
    <xf numFmtId="0" fontId="0" fillId="2" borderId="7" xfId="0" applyFill="1" applyBorder="1" applyAlignment="1" applyProtection="1">
      <alignment horizontal="center" vertical="center" wrapText="1"/>
      <protection locked="0"/>
    </xf>
    <xf numFmtId="0" fontId="0" fillId="2" borderId="8" xfId="0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 applyProtection="1">
      <alignment horizontal="center" vertical="center" wrapText="1"/>
      <protection locked="0"/>
    </xf>
    <xf numFmtId="0" fontId="0" fillId="2" borderId="9" xfId="0" applyFill="1" applyBorder="1" applyAlignment="1" applyProtection="1">
      <alignment horizontal="center" vertical="center" wrapText="1"/>
      <protection locked="0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4" borderId="6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10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Fasores</a:t>
            </a:r>
            <a:r>
              <a:rPr lang="pt-BR" baseline="0"/>
              <a:t> Pré-Falta (pu)</a:t>
            </a:r>
            <a:endParaRPr lang="pt-BR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'Visualização dos Fasores'!$A$3:$B$3</c:f>
              <c:strCache>
                <c:ptCount val="1"/>
                <c:pt idx="0">
                  <c:v>VA_SE 1_Pré Falta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Fasores'!$A$5:$A$6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Fasores'!$B$5:$B$6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20-4126-AB98-F1EC88A92E5C}"/>
            </c:ext>
          </c:extLst>
        </c:ser>
        <c:ser>
          <c:idx val="1"/>
          <c:order val="1"/>
          <c:tx>
            <c:strRef>
              <c:f>'Visualização dos Fasores'!$C$3:$D$3</c:f>
              <c:strCache>
                <c:ptCount val="1"/>
                <c:pt idx="0">
                  <c:v>VB_SE 1_Pré Falta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Fasores'!$C$5:$C$6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Fasores'!$D$5:$D$6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20-4126-AB98-F1EC88A92E5C}"/>
            </c:ext>
          </c:extLst>
        </c:ser>
        <c:ser>
          <c:idx val="2"/>
          <c:order val="2"/>
          <c:tx>
            <c:strRef>
              <c:f>'Visualização dos Fasores'!$E$3:$F$3</c:f>
              <c:strCache>
                <c:ptCount val="1"/>
                <c:pt idx="0">
                  <c:v>VC_SE 1_Pré Falta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Fasores'!$E$5:$E$6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Fasores'!$F$5:$F$6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20-4126-AB98-F1EC88A92E5C}"/>
            </c:ext>
          </c:extLst>
        </c:ser>
        <c:ser>
          <c:idx val="3"/>
          <c:order val="3"/>
          <c:tx>
            <c:strRef>
              <c:f>'Visualização dos Fasores'!$A$7:$B$7</c:f>
              <c:strCache>
                <c:ptCount val="1"/>
                <c:pt idx="0">
                  <c:v>IA_SE 1_Pré Falta</c:v>
                </c:pt>
              </c:strCache>
            </c:strRef>
          </c:tx>
          <c:spPr>
            <a:ln>
              <a:solidFill>
                <a:schemeClr val="tx2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Fasores'!$A$9:$A$10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Fasores'!$B$9:$B$10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20-4126-AB98-F1EC88A92E5C}"/>
            </c:ext>
          </c:extLst>
        </c:ser>
        <c:ser>
          <c:idx val="4"/>
          <c:order val="4"/>
          <c:tx>
            <c:strRef>
              <c:f>'Visualização dos Fasores'!$C$7:$D$7</c:f>
              <c:strCache>
                <c:ptCount val="1"/>
                <c:pt idx="0">
                  <c:v>IB_SE 1_Pré Falta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Fasores'!$C$9:$C$10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Fasores'!$D$9:$D$10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120-4126-AB98-F1EC88A92E5C}"/>
            </c:ext>
          </c:extLst>
        </c:ser>
        <c:ser>
          <c:idx val="5"/>
          <c:order val="5"/>
          <c:tx>
            <c:strRef>
              <c:f>'Visualização dos Fasores'!$E$7:$F$7</c:f>
              <c:strCache>
                <c:ptCount val="1"/>
                <c:pt idx="0">
                  <c:v>IC_SE 1_Pré Falta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Fasores'!$E$9:$E$10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Fasores'!$F$9:$F$10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120-4126-AB98-F1EC88A92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46560"/>
        <c:axId val="83348480"/>
      </c:scatterChart>
      <c:valAx>
        <c:axId val="8334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3348480"/>
        <c:crosses val="autoZero"/>
        <c:crossBetween val="midCat"/>
      </c:valAx>
      <c:valAx>
        <c:axId val="833484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33465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97" footer="0.3149606200000009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Fasores na Falta (pu)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'Visualização dos Fasores'!$H$3:$I$3</c:f>
              <c:strCache>
                <c:ptCount val="1"/>
                <c:pt idx="0">
                  <c:v>VA_SE 1_Falta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Fasores'!$H$5:$H$6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Fasores'!$I$5:$I$6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32-470E-9A36-13162B5C0084}"/>
            </c:ext>
          </c:extLst>
        </c:ser>
        <c:ser>
          <c:idx val="1"/>
          <c:order val="1"/>
          <c:tx>
            <c:strRef>
              <c:f>'Visualização dos Fasores'!$J$3:$K$3</c:f>
              <c:strCache>
                <c:ptCount val="1"/>
                <c:pt idx="0">
                  <c:v>VB_SE 1_Falta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Fasores'!$J$5:$J$6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Fasores'!$K$5:$K$6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32-470E-9A36-13162B5C0084}"/>
            </c:ext>
          </c:extLst>
        </c:ser>
        <c:ser>
          <c:idx val="2"/>
          <c:order val="2"/>
          <c:tx>
            <c:strRef>
              <c:f>'Visualização dos Fasores'!$L$3:$M$3</c:f>
              <c:strCache>
                <c:ptCount val="1"/>
                <c:pt idx="0">
                  <c:v>VC_SE 1_Falta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Fasores'!$L$5:$L$6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Fasores'!$M$5:$M$6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32-470E-9A36-13162B5C0084}"/>
            </c:ext>
          </c:extLst>
        </c:ser>
        <c:ser>
          <c:idx val="3"/>
          <c:order val="3"/>
          <c:tx>
            <c:strRef>
              <c:f>'Visualização dos Fasores'!$H$7:$I$7</c:f>
              <c:strCache>
                <c:ptCount val="1"/>
                <c:pt idx="0">
                  <c:v>IA_SE 1_Falta</c:v>
                </c:pt>
              </c:strCache>
            </c:strRef>
          </c:tx>
          <c:spPr>
            <a:ln>
              <a:solidFill>
                <a:schemeClr val="tx2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Fasores'!$H$9:$H$10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Fasores'!$I$9:$I$10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832-470E-9A36-13162B5C0084}"/>
            </c:ext>
          </c:extLst>
        </c:ser>
        <c:ser>
          <c:idx val="4"/>
          <c:order val="4"/>
          <c:tx>
            <c:strRef>
              <c:f>'Visualização dos Fasores'!$J$7:$K$7</c:f>
              <c:strCache>
                <c:ptCount val="1"/>
                <c:pt idx="0">
                  <c:v>IB_SE 1_Falta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Fasores'!$J$9:$J$10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Fasores'!$K$9:$K$10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832-470E-9A36-13162B5C0084}"/>
            </c:ext>
          </c:extLst>
        </c:ser>
        <c:ser>
          <c:idx val="5"/>
          <c:order val="5"/>
          <c:tx>
            <c:strRef>
              <c:f>'Visualização dos Fasores'!$L$7:$M$7</c:f>
              <c:strCache>
                <c:ptCount val="1"/>
                <c:pt idx="0">
                  <c:v>IC_SE 1_Falta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Fasores'!$L$9:$L$10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Fasores'!$M$9:$M$10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832-470E-9A36-13162B5C0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12640"/>
        <c:axId val="96527104"/>
      </c:scatterChart>
      <c:valAx>
        <c:axId val="9651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6527104"/>
        <c:crosses val="autoZero"/>
        <c:crossBetween val="midCat"/>
      </c:valAx>
      <c:valAx>
        <c:axId val="965271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6512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97" footer="0.3149606200000009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Fasores</a:t>
            </a:r>
            <a:r>
              <a:rPr lang="pt-BR" baseline="0"/>
              <a:t> Pré-Falta (pu)</a:t>
            </a:r>
            <a:endParaRPr lang="pt-BR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'Visualização dos Fasores'!$A$12:$B$12</c:f>
              <c:strCache>
                <c:ptCount val="1"/>
                <c:pt idx="0">
                  <c:v>VA_SE 2_Pré Falta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Fasores'!$A$14:$A$15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Fasores'!$B$14:$B$15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FF-4437-AAFE-EB4C5971C09E}"/>
            </c:ext>
          </c:extLst>
        </c:ser>
        <c:ser>
          <c:idx val="1"/>
          <c:order val="1"/>
          <c:tx>
            <c:strRef>
              <c:f>'Visualização dos Fasores'!$C$12:$D$12</c:f>
              <c:strCache>
                <c:ptCount val="1"/>
                <c:pt idx="0">
                  <c:v>VB_SE 2_Pré Falta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Fasores'!$C$14:$C$15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Fasores'!$D$14:$D$15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FF-4437-AAFE-EB4C5971C09E}"/>
            </c:ext>
          </c:extLst>
        </c:ser>
        <c:ser>
          <c:idx val="2"/>
          <c:order val="2"/>
          <c:tx>
            <c:strRef>
              <c:f>'Visualização dos Fasores'!$E$12:$F$12</c:f>
              <c:strCache>
                <c:ptCount val="1"/>
                <c:pt idx="0">
                  <c:v>VC_SE 2_Pré Falta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Fasores'!$E$14:$E$15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Fasores'!$F$14:$F$15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FF-4437-AAFE-EB4C5971C09E}"/>
            </c:ext>
          </c:extLst>
        </c:ser>
        <c:ser>
          <c:idx val="3"/>
          <c:order val="3"/>
          <c:tx>
            <c:strRef>
              <c:f>'Visualização dos Fasores'!$A$16:$B$16</c:f>
              <c:strCache>
                <c:ptCount val="1"/>
                <c:pt idx="0">
                  <c:v>IA_SE 2_Pré Falta</c:v>
                </c:pt>
              </c:strCache>
            </c:strRef>
          </c:tx>
          <c:spPr>
            <a:ln>
              <a:solidFill>
                <a:schemeClr val="tx2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Fasores'!$A$18:$A$19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Fasores'!$B$18:$B$19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EFF-4437-AAFE-EB4C5971C09E}"/>
            </c:ext>
          </c:extLst>
        </c:ser>
        <c:ser>
          <c:idx val="4"/>
          <c:order val="4"/>
          <c:tx>
            <c:strRef>
              <c:f>'Visualização dos Fasores'!$C$16:$D$16</c:f>
              <c:strCache>
                <c:ptCount val="1"/>
                <c:pt idx="0">
                  <c:v>IB_SE 2_Pré Falta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Fasores'!$C$18:$C$19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Fasores'!$D$18:$D$19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EFF-4437-AAFE-EB4C5971C09E}"/>
            </c:ext>
          </c:extLst>
        </c:ser>
        <c:ser>
          <c:idx val="5"/>
          <c:order val="5"/>
          <c:tx>
            <c:strRef>
              <c:f>'Visualização dos Fasores'!$E$16:$F$16</c:f>
              <c:strCache>
                <c:ptCount val="1"/>
                <c:pt idx="0">
                  <c:v>IC_SE 2_Pré Falta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Fasores'!$E$18:$E$19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Fasores'!$F$18:$F$19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EFF-4437-AAFE-EB4C5971C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45824"/>
        <c:axId val="96847744"/>
      </c:scatterChart>
      <c:valAx>
        <c:axId val="9684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6847744"/>
        <c:crosses val="autoZero"/>
        <c:crossBetween val="midCat"/>
      </c:valAx>
      <c:valAx>
        <c:axId val="968477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68458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108" footer="0.31496062000000108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Fasores na Falta (pu)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'Visualização dos Fasores'!$H$12:$I$12</c:f>
              <c:strCache>
                <c:ptCount val="1"/>
                <c:pt idx="0">
                  <c:v>VA_SE 2_Falta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Fasores'!$H$14:$H$15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Fasores'!$I$14:$I$15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9C-4A06-94BC-C3530D79FBA2}"/>
            </c:ext>
          </c:extLst>
        </c:ser>
        <c:ser>
          <c:idx val="1"/>
          <c:order val="1"/>
          <c:tx>
            <c:strRef>
              <c:f>'Visualização dos Fasores'!$J$12:$K$12</c:f>
              <c:strCache>
                <c:ptCount val="1"/>
                <c:pt idx="0">
                  <c:v>VB_SE 2_Falta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Fasores'!$J$14:$J$15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Fasores'!$K$14:$K$15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9C-4A06-94BC-C3530D79FBA2}"/>
            </c:ext>
          </c:extLst>
        </c:ser>
        <c:ser>
          <c:idx val="2"/>
          <c:order val="2"/>
          <c:tx>
            <c:strRef>
              <c:f>'Visualização dos Fasores'!$L$12:$M$12</c:f>
              <c:strCache>
                <c:ptCount val="1"/>
                <c:pt idx="0">
                  <c:v>VC_SE 2_Falta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Fasores'!$L$14:$L$15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Fasores'!$M$14:$M$15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9C-4A06-94BC-C3530D79FBA2}"/>
            </c:ext>
          </c:extLst>
        </c:ser>
        <c:ser>
          <c:idx val="3"/>
          <c:order val="3"/>
          <c:tx>
            <c:strRef>
              <c:f>'Visualização dos Fasores'!$H$16:$I$16</c:f>
              <c:strCache>
                <c:ptCount val="1"/>
                <c:pt idx="0">
                  <c:v>IA_SE 2_Falta</c:v>
                </c:pt>
              </c:strCache>
            </c:strRef>
          </c:tx>
          <c:spPr>
            <a:ln>
              <a:solidFill>
                <a:schemeClr val="tx2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Fasores'!$H$18:$H$19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Fasores'!$I$18:$I$19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49C-4A06-94BC-C3530D79FBA2}"/>
            </c:ext>
          </c:extLst>
        </c:ser>
        <c:ser>
          <c:idx val="4"/>
          <c:order val="4"/>
          <c:tx>
            <c:strRef>
              <c:f>'Visualização dos Fasores'!$J$16:$K$16</c:f>
              <c:strCache>
                <c:ptCount val="1"/>
                <c:pt idx="0">
                  <c:v>IB_SE 2_Falta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Fasores'!$J$18:$J$19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Fasores'!$K$18:$K$19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49C-4A06-94BC-C3530D79FBA2}"/>
            </c:ext>
          </c:extLst>
        </c:ser>
        <c:ser>
          <c:idx val="5"/>
          <c:order val="5"/>
          <c:tx>
            <c:strRef>
              <c:f>'Visualização dos Fasores'!$L$16:$M$16</c:f>
              <c:strCache>
                <c:ptCount val="1"/>
                <c:pt idx="0">
                  <c:v>IC_SE 2_Falta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Fasores'!$L$18:$L$19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Fasores'!$M$18:$M$19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49C-4A06-94BC-C3530D79F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85056"/>
        <c:axId val="98286976"/>
      </c:scatterChart>
      <c:valAx>
        <c:axId val="9828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8286976"/>
        <c:crosses val="autoZero"/>
        <c:crossBetween val="midCat"/>
      </c:valAx>
      <c:valAx>
        <c:axId val="982869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8285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108" footer="0.314960620000001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9525</xdr:rowOff>
    </xdr:from>
    <xdr:to>
      <xdr:col>6</xdr:col>
      <xdr:colOff>247650</xdr:colOff>
      <xdr:row>15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</xdr:row>
      <xdr:rowOff>0</xdr:rowOff>
    </xdr:from>
    <xdr:to>
      <xdr:col>12</xdr:col>
      <xdr:colOff>390525</xdr:colOff>
      <xdr:row>15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15</xdr:row>
      <xdr:rowOff>104775</xdr:rowOff>
    </xdr:from>
    <xdr:to>
      <xdr:col>6</xdr:col>
      <xdr:colOff>257175</xdr:colOff>
      <xdr:row>29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15</xdr:row>
      <xdr:rowOff>104775</xdr:rowOff>
    </xdr:from>
    <xdr:to>
      <xdr:col>12</xdr:col>
      <xdr:colOff>381000</xdr:colOff>
      <xdr:row>29</xdr:row>
      <xdr:rowOff>180975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7"/>
  <sheetViews>
    <sheetView tabSelected="1" zoomScale="55" zoomScaleNormal="55" workbookViewId="0">
      <selection activeCell="K4" sqref="K4"/>
    </sheetView>
  </sheetViews>
  <sheetFormatPr defaultRowHeight="14.5" x14ac:dyDescent="0.35"/>
  <cols>
    <col min="1" max="1" width="25.81640625" customWidth="1"/>
    <col min="2" max="2" width="26.7265625" customWidth="1"/>
    <col min="3" max="3" width="19.54296875" customWidth="1"/>
    <col min="4" max="4" width="18.1796875" bestFit="1" customWidth="1"/>
    <col min="5" max="5" width="29.1796875" customWidth="1"/>
    <col min="6" max="6" width="24.1796875" customWidth="1"/>
    <col min="7" max="7" width="15" customWidth="1"/>
    <col min="8" max="8" width="12.453125" bestFit="1" customWidth="1"/>
    <col min="9" max="9" width="14" bestFit="1" customWidth="1"/>
    <col min="10" max="10" width="12" bestFit="1" customWidth="1"/>
    <col min="11" max="11" width="14" bestFit="1" customWidth="1"/>
    <col min="12" max="12" width="14.54296875" bestFit="1" customWidth="1"/>
    <col min="13" max="13" width="14" bestFit="1" customWidth="1"/>
    <col min="14" max="14" width="14.54296875" bestFit="1" customWidth="1"/>
    <col min="15" max="15" width="9.453125" customWidth="1"/>
    <col min="24" max="24" width="8.81640625" bestFit="1" customWidth="1"/>
    <col min="25" max="25" width="12" bestFit="1" customWidth="1"/>
    <col min="26" max="26" width="9.81640625" bestFit="1" customWidth="1"/>
    <col min="27" max="27" width="10" bestFit="1" customWidth="1"/>
  </cols>
  <sheetData>
    <row r="1" spans="1:33" x14ac:dyDescent="0.35">
      <c r="A1" s="78" t="s">
        <v>0</v>
      </c>
      <c r="B1" s="78"/>
      <c r="C1" s="78"/>
      <c r="D1" s="78"/>
      <c r="E1" s="78"/>
      <c r="F1" s="78"/>
      <c r="G1" s="78"/>
      <c r="I1" s="8"/>
      <c r="J1" s="61" t="s">
        <v>30</v>
      </c>
      <c r="K1" s="61"/>
      <c r="L1" s="61"/>
      <c r="M1" s="61"/>
      <c r="N1" s="61"/>
      <c r="O1" s="8"/>
      <c r="P1" s="8"/>
      <c r="Q1" s="8"/>
      <c r="U1" s="1"/>
      <c r="V1" s="2" t="s">
        <v>19</v>
      </c>
      <c r="W1" s="2">
        <v>100</v>
      </c>
      <c r="X1" s="1" t="s">
        <v>23</v>
      </c>
      <c r="Y1" s="1"/>
      <c r="Z1" s="1"/>
      <c r="AG1" s="1" t="s">
        <v>82</v>
      </c>
    </row>
    <row r="2" spans="1:33" x14ac:dyDescent="0.35">
      <c r="A2" s="3"/>
      <c r="B2" s="3"/>
      <c r="C2" s="3"/>
      <c r="D2" s="3"/>
      <c r="E2" s="3"/>
      <c r="F2" s="3"/>
      <c r="G2" s="3"/>
      <c r="I2" s="8"/>
      <c r="J2" s="9" t="s">
        <v>60</v>
      </c>
      <c r="K2" s="26" t="s">
        <v>62</v>
      </c>
      <c r="L2" s="8"/>
      <c r="M2" s="55" t="s">
        <v>64</v>
      </c>
      <c r="N2" s="56"/>
      <c r="O2" s="57"/>
      <c r="P2" s="53" t="s">
        <v>67</v>
      </c>
      <c r="Q2" s="53"/>
      <c r="R2" s="53"/>
      <c r="S2" s="53"/>
      <c r="U2" s="1"/>
      <c r="V2" s="2" t="s">
        <v>20</v>
      </c>
      <c r="W2" s="2">
        <f>C4</f>
        <v>525</v>
      </c>
      <c r="X2" s="1" t="s">
        <v>3</v>
      </c>
      <c r="Y2" s="1"/>
      <c r="Z2" s="1"/>
      <c r="AG2" s="1" t="s">
        <v>83</v>
      </c>
    </row>
    <row r="3" spans="1:33" x14ac:dyDescent="0.35">
      <c r="A3" s="4" t="s">
        <v>1</v>
      </c>
      <c r="B3" s="4" t="s">
        <v>2</v>
      </c>
      <c r="C3" s="4" t="s">
        <v>63</v>
      </c>
      <c r="D3" s="4" t="s">
        <v>70</v>
      </c>
      <c r="E3" s="3"/>
      <c r="F3" s="3"/>
      <c r="G3" s="3"/>
      <c r="I3" s="8"/>
      <c r="J3" s="9" t="s">
        <v>61</v>
      </c>
      <c r="K3" s="31" t="s">
        <v>112</v>
      </c>
      <c r="L3" s="8"/>
      <c r="M3" s="10" t="s">
        <v>14</v>
      </c>
      <c r="N3" s="10" t="str">
        <f>A4</f>
        <v>SE 1</v>
      </c>
      <c r="O3" s="30">
        <v>119.41</v>
      </c>
      <c r="P3" s="53">
        <f>IF(C15="Não Houve","Não Houve",100*(C15-O3)/O3)</f>
        <v>1.3315467716271698</v>
      </c>
      <c r="Q3" s="53"/>
      <c r="R3" s="53"/>
      <c r="S3" s="53"/>
      <c r="U3" s="1"/>
      <c r="V3" s="2" t="s">
        <v>21</v>
      </c>
      <c r="W3" s="2">
        <f>1000*W1/(W2*SQRT(3))</f>
        <v>109.97147984564302</v>
      </c>
      <c r="X3" s="1" t="s">
        <v>24</v>
      </c>
      <c r="Y3" s="1"/>
      <c r="Z3" s="1"/>
    </row>
    <row r="4" spans="1:33" x14ac:dyDescent="0.35">
      <c r="A4" s="15" t="s">
        <v>68</v>
      </c>
      <c r="B4" s="15" t="s">
        <v>69</v>
      </c>
      <c r="C4" s="15">
        <v>525</v>
      </c>
      <c r="D4" s="15">
        <v>367.9</v>
      </c>
      <c r="E4" s="3"/>
      <c r="F4" s="3"/>
      <c r="G4" s="3"/>
      <c r="I4" s="8"/>
      <c r="J4" s="8"/>
      <c r="K4" s="8"/>
      <c r="L4" s="8"/>
      <c r="M4" s="7" t="s">
        <v>15</v>
      </c>
      <c r="N4" s="7" t="str">
        <f>B4</f>
        <v>SE 2</v>
      </c>
      <c r="O4" s="30">
        <f>D4-O3</f>
        <v>248.48999999999998</v>
      </c>
      <c r="P4" s="53">
        <f>IF(C15="Não Houve","Não Houve",100*(C15-O4)/O4)</f>
        <v>-51.305887560867639</v>
      </c>
      <c r="Q4" s="53"/>
      <c r="R4" s="53"/>
      <c r="S4" s="53"/>
      <c r="U4" s="1"/>
      <c r="V4" s="2" t="s">
        <v>22</v>
      </c>
      <c r="W4" s="2">
        <f>(W2^2)/W1</f>
        <v>2756.25</v>
      </c>
      <c r="X4" s="1" t="s">
        <v>25</v>
      </c>
      <c r="Y4" s="1"/>
      <c r="Z4" s="1"/>
    </row>
    <row r="5" spans="1:33" x14ac:dyDescent="0.35">
      <c r="A5" s="3"/>
      <c r="B5" s="3"/>
      <c r="C5" s="3"/>
      <c r="D5" s="3"/>
      <c r="E5" s="3"/>
      <c r="F5" s="3"/>
      <c r="G5" s="3"/>
      <c r="I5" s="8"/>
      <c r="J5" s="8"/>
      <c r="K5" s="8"/>
      <c r="L5" s="8"/>
      <c r="M5" s="8"/>
      <c r="N5" s="8"/>
      <c r="O5" s="8"/>
      <c r="P5" s="8"/>
      <c r="Q5" s="8"/>
      <c r="U5" s="1"/>
      <c r="V5" s="1"/>
      <c r="W5" s="1"/>
      <c r="X5" s="1"/>
      <c r="Y5" s="1"/>
      <c r="Z5" s="1"/>
    </row>
    <row r="6" spans="1:33" x14ac:dyDescent="0.35">
      <c r="A6" s="80" t="s">
        <v>4</v>
      </c>
      <c r="B6" s="81"/>
      <c r="C6" s="81"/>
      <c r="D6" s="81"/>
      <c r="E6" s="81"/>
      <c r="F6" s="81"/>
      <c r="G6" s="81"/>
      <c r="I6" s="8"/>
      <c r="J6" s="75" t="s">
        <v>92</v>
      </c>
      <c r="K6" s="76"/>
      <c r="L6" s="76"/>
      <c r="M6" s="76"/>
      <c r="N6" s="77"/>
      <c r="O6" s="8"/>
      <c r="P6" s="8"/>
      <c r="Q6" s="8"/>
      <c r="U6" s="1"/>
      <c r="V6" s="71" t="s">
        <v>4</v>
      </c>
      <c r="W6" s="72"/>
      <c r="X6" s="72"/>
      <c r="Y6" s="73"/>
      <c r="Z6" s="1"/>
    </row>
    <row r="7" spans="1:33" x14ac:dyDescent="0.35">
      <c r="A7" s="4" t="s">
        <v>91</v>
      </c>
      <c r="B7" s="4" t="s">
        <v>94</v>
      </c>
      <c r="C7" s="4" t="s">
        <v>95</v>
      </c>
      <c r="D7" s="4" t="s">
        <v>96</v>
      </c>
      <c r="E7" s="4" t="s">
        <v>97</v>
      </c>
      <c r="F7" s="4" t="s">
        <v>98</v>
      </c>
      <c r="G7" s="4" t="s">
        <v>99</v>
      </c>
      <c r="I7" s="8"/>
      <c r="J7" s="10" t="s">
        <v>14</v>
      </c>
      <c r="K7" s="10" t="str">
        <f>A4</f>
        <v>SE 1</v>
      </c>
      <c r="L7" s="24"/>
      <c r="M7" s="24"/>
      <c r="N7" s="25"/>
      <c r="O7" s="8"/>
      <c r="P7" s="8"/>
      <c r="Q7" s="8"/>
      <c r="U7" s="1"/>
      <c r="V7" s="4" t="s">
        <v>26</v>
      </c>
      <c r="W7" s="4" t="s">
        <v>27</v>
      </c>
      <c r="X7" s="4" t="s">
        <v>28</v>
      </c>
      <c r="Y7" s="4" t="s">
        <v>29</v>
      </c>
      <c r="Z7" s="1"/>
    </row>
    <row r="8" spans="1:33" x14ac:dyDescent="0.35">
      <c r="A8" s="15" t="s">
        <v>100</v>
      </c>
      <c r="B8" s="15">
        <v>2.5934799850783996E-3</v>
      </c>
      <c r="C8" s="15">
        <v>3.9187094508047998E-2</v>
      </c>
      <c r="D8" s="15">
        <v>5.3818138978816002E-2</v>
      </c>
      <c r="E8" s="15">
        <v>0.18312546816116002</v>
      </c>
      <c r="F8" s="15">
        <f>0.002/2500</f>
        <v>7.9999999999999996E-7</v>
      </c>
      <c r="G8" s="15">
        <f>0.001002/2500</f>
        <v>4.0080000000000004E-7</v>
      </c>
      <c r="I8" s="8"/>
      <c r="J8" s="9" t="s">
        <v>31</v>
      </c>
      <c r="K8" s="9" t="s">
        <v>32</v>
      </c>
      <c r="L8" s="9" t="s">
        <v>33</v>
      </c>
      <c r="M8" s="9" t="s">
        <v>34</v>
      </c>
      <c r="N8" s="9" t="s">
        <v>35</v>
      </c>
      <c r="O8" s="8"/>
      <c r="P8" s="8"/>
      <c r="Q8" s="8"/>
      <c r="U8" s="1"/>
      <c r="V8" s="32">
        <f>B8*$W$4</f>
        <v>7.1482792088723386</v>
      </c>
      <c r="W8" s="32">
        <f>C8*$W$4</f>
        <v>108.0094292378073</v>
      </c>
      <c r="X8" s="32">
        <f>D8*$W$4</f>
        <v>148.33624556036162</v>
      </c>
      <c r="Y8" s="32">
        <f>E8*$W$4</f>
        <v>504.73957161919731</v>
      </c>
      <c r="Z8" s="1"/>
    </row>
    <row r="9" spans="1:33" x14ac:dyDescent="0.35">
      <c r="A9" s="15" t="s">
        <v>101</v>
      </c>
      <c r="B9" s="15"/>
      <c r="C9" s="15"/>
      <c r="D9" s="15"/>
      <c r="E9" s="15"/>
      <c r="F9" s="15"/>
      <c r="G9" s="15"/>
      <c r="I9" s="8"/>
      <c r="J9" s="23"/>
      <c r="K9" s="23"/>
      <c r="L9" s="23"/>
      <c r="M9" s="23"/>
      <c r="N9" s="23"/>
      <c r="O9" s="8"/>
      <c r="P9" s="8"/>
      <c r="Q9" s="8"/>
      <c r="U9" s="1"/>
      <c r="V9" s="1"/>
      <c r="W9" s="1"/>
      <c r="X9" s="1"/>
      <c r="Y9" s="1"/>
      <c r="Z9" s="1"/>
    </row>
    <row r="10" spans="1:33" ht="15" customHeight="1" x14ac:dyDescent="0.35">
      <c r="A10" s="3"/>
      <c r="B10" s="3"/>
      <c r="C10" s="33"/>
      <c r="D10" s="33"/>
      <c r="E10" s="33"/>
      <c r="F10" s="33"/>
      <c r="G10" s="3"/>
      <c r="I10" s="8"/>
      <c r="J10" s="7" t="s">
        <v>15</v>
      </c>
      <c r="K10" s="7" t="str">
        <f>B4</f>
        <v>SE 2</v>
      </c>
      <c r="L10" s="24"/>
      <c r="M10" s="24"/>
      <c r="N10" s="25"/>
      <c r="O10" s="8"/>
      <c r="P10" s="8"/>
      <c r="Q10" s="8"/>
    </row>
    <row r="11" spans="1:33" ht="15" customHeight="1" x14ac:dyDescent="0.35">
      <c r="A11" s="3"/>
      <c r="B11" s="3"/>
      <c r="C11" s="3"/>
      <c r="D11" s="3"/>
      <c r="E11" s="3"/>
      <c r="F11" s="3"/>
      <c r="G11" s="3"/>
      <c r="I11" s="8"/>
      <c r="J11" s="9" t="s">
        <v>31</v>
      </c>
      <c r="K11" s="9" t="s">
        <v>32</v>
      </c>
      <c r="L11" s="9" t="s">
        <v>33</v>
      </c>
      <c r="M11" s="9" t="s">
        <v>34</v>
      </c>
      <c r="N11" s="9" t="s">
        <v>35</v>
      </c>
      <c r="O11" s="8"/>
      <c r="P11" s="8"/>
      <c r="Q11" s="8"/>
    </row>
    <row r="12" spans="1:33" ht="15" customHeight="1" x14ac:dyDescent="0.35">
      <c r="A12" s="58" t="s">
        <v>80</v>
      </c>
      <c r="B12" s="58"/>
      <c r="C12" s="15" t="s">
        <v>83</v>
      </c>
      <c r="D12" s="33"/>
      <c r="E12" s="33"/>
      <c r="F12" s="33"/>
      <c r="G12" s="3"/>
      <c r="I12" s="8"/>
      <c r="J12" s="23"/>
      <c r="K12" s="23"/>
      <c r="L12" s="23"/>
      <c r="M12" s="23"/>
      <c r="N12" s="23"/>
      <c r="O12" s="8"/>
      <c r="P12" s="8"/>
      <c r="Q12" s="8"/>
    </row>
    <row r="13" spans="1:33" ht="15" customHeight="1" x14ac:dyDescent="0.35">
      <c r="A13" s="58" t="s">
        <v>81</v>
      </c>
      <c r="B13" s="58"/>
      <c r="C13" s="15" t="s">
        <v>83</v>
      </c>
      <c r="D13" s="3"/>
      <c r="E13" s="3"/>
      <c r="F13" s="3"/>
      <c r="G13" s="3"/>
      <c r="I13" s="8"/>
      <c r="J13" s="34"/>
      <c r="K13" s="34"/>
      <c r="L13" s="34"/>
      <c r="M13" s="34"/>
      <c r="N13" s="34"/>
      <c r="O13" s="8"/>
      <c r="P13" s="8"/>
      <c r="Q13" s="8"/>
    </row>
    <row r="14" spans="1:33" x14ac:dyDescent="0.35">
      <c r="A14" s="3"/>
      <c r="B14" s="3"/>
      <c r="C14" s="3"/>
      <c r="D14" s="3"/>
      <c r="E14" s="3"/>
      <c r="F14" s="3"/>
      <c r="G14" s="3"/>
      <c r="I14" s="8"/>
      <c r="J14" s="8"/>
      <c r="K14" s="8"/>
      <c r="L14" s="8"/>
      <c r="M14" s="8"/>
      <c r="N14" s="8"/>
      <c r="O14" s="8"/>
      <c r="P14" s="8"/>
      <c r="Q14" s="8"/>
    </row>
    <row r="15" spans="1:33" ht="15" customHeight="1" x14ac:dyDescent="0.35">
      <c r="A15" s="85" t="s">
        <v>65</v>
      </c>
      <c r="B15" s="86"/>
      <c r="C15" s="15">
        <v>121</v>
      </c>
      <c r="D15" s="83" t="s">
        <v>66</v>
      </c>
      <c r="E15" s="84"/>
      <c r="F15" s="35"/>
      <c r="G15" s="35"/>
      <c r="I15" s="8"/>
      <c r="J15" s="8"/>
      <c r="K15" s="8"/>
      <c r="L15" s="8"/>
      <c r="M15" s="8"/>
      <c r="N15" s="8"/>
      <c r="O15" s="8"/>
      <c r="P15" s="8"/>
      <c r="Q15" s="8"/>
    </row>
    <row r="16" spans="1:33" x14ac:dyDescent="0.35">
      <c r="A16" s="1"/>
      <c r="B16" s="1"/>
      <c r="C16" s="1"/>
      <c r="D16" s="33"/>
      <c r="E16" s="33"/>
      <c r="F16" s="33"/>
      <c r="G16" s="33"/>
      <c r="I16" s="8"/>
      <c r="J16" s="75" t="s">
        <v>93</v>
      </c>
      <c r="K16" s="76"/>
      <c r="L16" s="76"/>
      <c r="M16" s="76"/>
      <c r="N16" s="77"/>
      <c r="O16" s="8"/>
      <c r="P16" s="8"/>
      <c r="Q16" s="8"/>
    </row>
    <row r="17" spans="1:23" x14ac:dyDescent="0.35">
      <c r="I17" s="8"/>
      <c r="J17" s="10" t="s">
        <v>14</v>
      </c>
      <c r="K17" s="10">
        <f>A16</f>
        <v>0</v>
      </c>
      <c r="L17" s="24"/>
      <c r="M17" s="24"/>
      <c r="N17" s="25"/>
      <c r="O17" s="8"/>
      <c r="P17" s="8"/>
      <c r="Q17" s="8"/>
    </row>
    <row r="18" spans="1:23" x14ac:dyDescent="0.35">
      <c r="A18" s="80" t="s">
        <v>103</v>
      </c>
      <c r="B18" s="81"/>
      <c r="C18" s="81"/>
      <c r="D18" s="81"/>
      <c r="E18" s="81"/>
      <c r="F18" s="1"/>
      <c r="G18" s="1"/>
      <c r="I18" s="8"/>
      <c r="J18" s="9" t="s">
        <v>31</v>
      </c>
      <c r="K18" s="9" t="s">
        <v>32</v>
      </c>
      <c r="L18" s="9" t="s">
        <v>33</v>
      </c>
      <c r="M18" s="9" t="s">
        <v>34</v>
      </c>
      <c r="N18" s="9" t="s">
        <v>35</v>
      </c>
      <c r="O18" s="8"/>
      <c r="P18" s="8"/>
      <c r="Q18" s="8"/>
    </row>
    <row r="19" spans="1:23" ht="15" customHeight="1" x14ac:dyDescent="0.35">
      <c r="A19" s="3"/>
      <c r="B19" s="4" t="s">
        <v>107</v>
      </c>
      <c r="C19" s="4" t="s">
        <v>108</v>
      </c>
      <c r="D19" s="4" t="s">
        <v>109</v>
      </c>
      <c r="E19" s="4" t="s">
        <v>110</v>
      </c>
      <c r="F19" s="1"/>
      <c r="G19" s="1"/>
      <c r="I19" s="8"/>
      <c r="J19" s="23"/>
      <c r="K19" s="23"/>
      <c r="L19" s="23"/>
      <c r="M19" s="23"/>
      <c r="N19" s="23"/>
      <c r="O19" s="8"/>
      <c r="P19" s="8"/>
      <c r="Q19" s="8"/>
    </row>
    <row r="20" spans="1:23" x14ac:dyDescent="0.35">
      <c r="A20" s="32" t="s">
        <v>104</v>
      </c>
      <c r="B20" s="15"/>
      <c r="C20" s="15"/>
      <c r="D20" s="15"/>
      <c r="E20" s="15"/>
      <c r="F20" s="1"/>
      <c r="G20" s="1"/>
      <c r="I20" s="8"/>
      <c r="J20" s="7" t="s">
        <v>15</v>
      </c>
      <c r="K20" s="7">
        <f>B16</f>
        <v>0</v>
      </c>
      <c r="L20" s="24"/>
      <c r="M20" s="24"/>
      <c r="N20" s="25"/>
      <c r="O20" s="8"/>
      <c r="P20" s="8"/>
      <c r="Q20" s="8"/>
    </row>
    <row r="21" spans="1:23" x14ac:dyDescent="0.35">
      <c r="A21" s="32" t="s">
        <v>105</v>
      </c>
      <c r="B21" s="15"/>
      <c r="C21" s="15"/>
      <c r="D21" s="15"/>
      <c r="E21" s="15"/>
      <c r="F21" s="1"/>
      <c r="G21" s="1"/>
      <c r="I21" s="8"/>
      <c r="J21" s="9" t="s">
        <v>31</v>
      </c>
      <c r="K21" s="9" t="s">
        <v>32</v>
      </c>
      <c r="L21" s="9" t="s">
        <v>33</v>
      </c>
      <c r="M21" s="9" t="s">
        <v>34</v>
      </c>
      <c r="N21" s="9" t="s">
        <v>35</v>
      </c>
      <c r="O21" s="8"/>
      <c r="P21" s="8"/>
      <c r="Q21" s="8"/>
    </row>
    <row r="22" spans="1:23" x14ac:dyDescent="0.35">
      <c r="A22" s="32" t="s">
        <v>106</v>
      </c>
      <c r="B22" s="15"/>
      <c r="C22" s="15"/>
      <c r="D22" s="15"/>
      <c r="E22" s="15"/>
      <c r="F22" s="1"/>
      <c r="G22" s="1"/>
      <c r="I22" s="8"/>
      <c r="J22" s="23"/>
      <c r="K22" s="23"/>
      <c r="L22" s="23"/>
      <c r="M22" s="23"/>
      <c r="N22" s="23"/>
      <c r="O22" s="8"/>
      <c r="P22" s="8"/>
      <c r="Q22" s="8"/>
    </row>
    <row r="23" spans="1:23" x14ac:dyDescent="0.35">
      <c r="I23" s="8"/>
      <c r="J23" s="34"/>
      <c r="K23" s="34"/>
      <c r="L23" s="34"/>
      <c r="M23" s="34"/>
      <c r="N23" s="34"/>
      <c r="O23" s="8"/>
      <c r="P23" s="8"/>
      <c r="Q23" s="8"/>
    </row>
    <row r="24" spans="1:23" x14ac:dyDescent="0.35">
      <c r="A24" s="82" t="s">
        <v>71</v>
      </c>
      <c r="B24" s="82"/>
      <c r="C24" s="82"/>
      <c r="D24" s="82"/>
      <c r="E24" s="82"/>
      <c r="F24" s="82"/>
      <c r="G24" s="82"/>
      <c r="I24" s="8"/>
      <c r="J24" s="8"/>
      <c r="K24" s="8"/>
      <c r="L24" s="8"/>
      <c r="M24" s="8"/>
      <c r="N24" s="8"/>
      <c r="O24" s="8"/>
      <c r="P24" s="8"/>
      <c r="Q24" s="8"/>
    </row>
    <row r="25" spans="1:23" x14ac:dyDescent="0.35">
      <c r="A25" s="36"/>
      <c r="B25" s="36"/>
      <c r="C25" s="36"/>
      <c r="D25" s="36"/>
      <c r="E25" s="36"/>
      <c r="F25" s="36"/>
      <c r="G25" s="36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</row>
    <row r="26" spans="1:23" x14ac:dyDescent="0.35">
      <c r="A26" s="48" t="s">
        <v>72</v>
      </c>
      <c r="B26" s="49"/>
      <c r="C26" s="50"/>
      <c r="D26" s="36"/>
      <c r="E26" s="41" t="s">
        <v>90</v>
      </c>
      <c r="F26" s="45"/>
      <c r="G26" s="42"/>
      <c r="H26" s="38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8"/>
    </row>
    <row r="27" spans="1:23" x14ac:dyDescent="0.35">
      <c r="A27" s="48" t="s">
        <v>73</v>
      </c>
      <c r="B27" s="50"/>
      <c r="C27" s="51" t="s">
        <v>74</v>
      </c>
      <c r="D27" s="36"/>
      <c r="E27" s="41" t="s">
        <v>73</v>
      </c>
      <c r="F27" s="42"/>
      <c r="G27" s="32" t="s">
        <v>74</v>
      </c>
      <c r="H27" s="38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8"/>
    </row>
    <row r="28" spans="1:23" x14ac:dyDescent="0.35">
      <c r="A28" s="43" t="s">
        <v>89</v>
      </c>
      <c r="B28" s="44"/>
      <c r="C28" s="39">
        <v>8</v>
      </c>
      <c r="D28" s="36"/>
      <c r="E28" s="46" t="s">
        <v>89</v>
      </c>
      <c r="F28" s="47"/>
      <c r="G28" s="40">
        <v>4</v>
      </c>
      <c r="H28" s="38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8"/>
    </row>
    <row r="29" spans="1:23" x14ac:dyDescent="0.35">
      <c r="A29" s="43" t="s">
        <v>88</v>
      </c>
      <c r="B29" s="44"/>
      <c r="C29" s="39"/>
      <c r="D29" s="36"/>
      <c r="E29" s="46" t="s">
        <v>88</v>
      </c>
      <c r="F29" s="47"/>
      <c r="G29" s="40"/>
      <c r="H29" s="38"/>
      <c r="I29" s="37"/>
      <c r="J29" s="37"/>
      <c r="K29" s="37" t="s">
        <v>102</v>
      </c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8"/>
    </row>
    <row r="30" spans="1:23" x14ac:dyDescent="0.35">
      <c r="A30" s="43" t="s">
        <v>76</v>
      </c>
      <c r="B30" s="44"/>
      <c r="C30" s="39">
        <v>2</v>
      </c>
      <c r="D30" s="36"/>
      <c r="E30" s="46" t="s">
        <v>76</v>
      </c>
      <c r="F30" s="47"/>
      <c r="G30" s="40">
        <v>2</v>
      </c>
      <c r="H30" s="38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8"/>
    </row>
    <row r="31" spans="1:23" x14ac:dyDescent="0.35">
      <c r="A31" s="43" t="s">
        <v>77</v>
      </c>
      <c r="B31" s="44"/>
      <c r="C31" s="39"/>
      <c r="D31" s="36"/>
      <c r="E31" s="46" t="s">
        <v>77</v>
      </c>
      <c r="F31" s="47"/>
      <c r="G31" s="40"/>
      <c r="H31" s="38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8"/>
    </row>
    <row r="32" spans="1:23" x14ac:dyDescent="0.35">
      <c r="A32" s="43" t="s">
        <v>84</v>
      </c>
      <c r="B32" s="44"/>
      <c r="C32" s="39"/>
      <c r="D32" s="36"/>
      <c r="E32" s="46" t="s">
        <v>84</v>
      </c>
      <c r="F32" s="47"/>
      <c r="G32" s="40"/>
      <c r="H32" s="38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8"/>
    </row>
    <row r="33" spans="1:23" x14ac:dyDescent="0.35">
      <c r="A33" s="43" t="s">
        <v>85</v>
      </c>
      <c r="B33" s="44"/>
      <c r="C33" s="39"/>
      <c r="D33" s="36"/>
      <c r="E33" s="46" t="s">
        <v>85</v>
      </c>
      <c r="F33" s="47"/>
      <c r="G33" s="40"/>
      <c r="H33" s="38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8"/>
    </row>
    <row r="34" spans="1:23" x14ac:dyDescent="0.35">
      <c r="A34" s="43" t="s">
        <v>87</v>
      </c>
      <c r="B34" s="44"/>
      <c r="C34" s="39"/>
      <c r="D34" s="36"/>
      <c r="E34" s="46" t="s">
        <v>87</v>
      </c>
      <c r="F34" s="47"/>
      <c r="G34" s="40"/>
      <c r="H34" s="38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8"/>
    </row>
    <row r="35" spans="1:23" x14ac:dyDescent="0.35">
      <c r="A35" s="43" t="s">
        <v>86</v>
      </c>
      <c r="B35" s="44"/>
      <c r="C35" s="39"/>
      <c r="D35" s="36"/>
      <c r="E35" s="46" t="s">
        <v>86</v>
      </c>
      <c r="F35" s="47"/>
      <c r="G35" s="40"/>
      <c r="H35" s="38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8"/>
    </row>
    <row r="36" spans="1:23" x14ac:dyDescent="0.35">
      <c r="A36" s="43" t="s">
        <v>79</v>
      </c>
      <c r="B36" s="44"/>
      <c r="C36" s="39">
        <v>5</v>
      </c>
      <c r="D36" s="36"/>
      <c r="E36" s="46" t="s">
        <v>79</v>
      </c>
      <c r="F36" s="47"/>
      <c r="G36" s="40"/>
      <c r="H36" s="38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8"/>
    </row>
    <row r="37" spans="1:23" x14ac:dyDescent="0.35">
      <c r="A37" s="43" t="s">
        <v>78</v>
      </c>
      <c r="B37" s="44"/>
      <c r="C37" s="39">
        <v>2</v>
      </c>
      <c r="D37" s="36"/>
      <c r="E37" s="46" t="s">
        <v>78</v>
      </c>
      <c r="F37" s="47"/>
      <c r="G37" s="40">
        <v>4</v>
      </c>
      <c r="H37" s="38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8"/>
    </row>
    <row r="38" spans="1:23" x14ac:dyDescent="0.35">
      <c r="A38" s="43" t="s">
        <v>75</v>
      </c>
      <c r="B38" s="44"/>
      <c r="C38" s="39">
        <v>5</v>
      </c>
      <c r="D38" s="36"/>
      <c r="E38" s="46" t="s">
        <v>75</v>
      </c>
      <c r="F38" s="47"/>
      <c r="G38" s="40">
        <v>4</v>
      </c>
      <c r="H38" s="38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8"/>
    </row>
    <row r="39" spans="1:23" x14ac:dyDescent="0.35">
      <c r="A39" s="36"/>
      <c r="B39" s="36"/>
      <c r="C39" s="36"/>
      <c r="D39" s="36"/>
      <c r="E39" s="36"/>
      <c r="F39" s="36"/>
      <c r="G39" s="36"/>
      <c r="H39" s="38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8"/>
    </row>
    <row r="40" spans="1:23" x14ac:dyDescent="0.35"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</row>
    <row r="41" spans="1:23" x14ac:dyDescent="0.35">
      <c r="A41" s="71" t="s">
        <v>5</v>
      </c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3"/>
    </row>
    <row r="42" spans="1:23" ht="15" customHeight="1" x14ac:dyDescent="0.35">
      <c r="A42" s="62" t="s">
        <v>111</v>
      </c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4"/>
    </row>
    <row r="43" spans="1:23" x14ac:dyDescent="0.35">
      <c r="A43" s="65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7"/>
    </row>
    <row r="44" spans="1:23" x14ac:dyDescent="0.35">
      <c r="A44" s="65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7"/>
    </row>
    <row r="45" spans="1:23" x14ac:dyDescent="0.35">
      <c r="A45" s="65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7"/>
    </row>
    <row r="46" spans="1:23" x14ac:dyDescent="0.35">
      <c r="A46" s="68"/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70"/>
    </row>
    <row r="48" spans="1:23" x14ac:dyDescent="0.35">
      <c r="A48" s="79" t="s">
        <v>13</v>
      </c>
      <c r="B48" s="79"/>
      <c r="C48" s="79"/>
      <c r="D48" s="79"/>
      <c r="E48" s="79"/>
      <c r="F48" s="79"/>
      <c r="G48" s="6"/>
      <c r="H48" s="58" t="s">
        <v>12</v>
      </c>
      <c r="I48" s="58"/>
      <c r="J48" s="58"/>
      <c r="K48" s="58"/>
      <c r="L48" s="58"/>
      <c r="M48" s="58"/>
    </row>
    <row r="49" spans="1:13" x14ac:dyDescent="0.35">
      <c r="A49" s="5"/>
      <c r="B49" s="5"/>
      <c r="C49" s="5"/>
      <c r="D49" s="5"/>
      <c r="E49" s="5"/>
      <c r="F49" s="5"/>
      <c r="G49" s="6"/>
      <c r="H49" s="3"/>
      <c r="I49" s="3"/>
      <c r="J49" s="3"/>
      <c r="K49" s="3"/>
      <c r="L49" s="3"/>
      <c r="M49" s="3"/>
    </row>
    <row r="50" spans="1:13" x14ac:dyDescent="0.35">
      <c r="A50" s="74" t="s">
        <v>14</v>
      </c>
      <c r="B50" s="74"/>
      <c r="C50" s="10" t="str">
        <f>A4</f>
        <v>SE 1</v>
      </c>
      <c r="D50" s="16"/>
      <c r="E50" s="16"/>
      <c r="F50" s="16"/>
      <c r="G50" s="6"/>
      <c r="H50" s="74" t="s">
        <v>14</v>
      </c>
      <c r="I50" s="74"/>
      <c r="J50" s="10" t="str">
        <f>A4</f>
        <v>SE 1</v>
      </c>
      <c r="K50" s="16"/>
      <c r="L50" s="16"/>
      <c r="M50" s="16"/>
    </row>
    <row r="51" spans="1:13" x14ac:dyDescent="0.35">
      <c r="A51" s="59" t="s">
        <v>6</v>
      </c>
      <c r="B51" s="59"/>
      <c r="C51" s="60" t="s">
        <v>7</v>
      </c>
      <c r="D51" s="60"/>
      <c r="E51" s="52" t="s">
        <v>8</v>
      </c>
      <c r="F51" s="52"/>
      <c r="G51" s="6"/>
      <c r="H51" s="59" t="s">
        <v>6</v>
      </c>
      <c r="I51" s="59"/>
      <c r="J51" s="60" t="s">
        <v>7</v>
      </c>
      <c r="K51" s="60"/>
      <c r="L51" s="52" t="s">
        <v>8</v>
      </c>
      <c r="M51" s="52"/>
    </row>
    <row r="52" spans="1:13" x14ac:dyDescent="0.35">
      <c r="A52" s="27" t="s">
        <v>16</v>
      </c>
      <c r="B52" s="27" t="s">
        <v>17</v>
      </c>
      <c r="C52" s="28" t="s">
        <v>16</v>
      </c>
      <c r="D52" s="28" t="s">
        <v>17</v>
      </c>
      <c r="E52" s="29" t="s">
        <v>16</v>
      </c>
      <c r="F52" s="29" t="s">
        <v>17</v>
      </c>
      <c r="G52" s="6"/>
      <c r="H52" s="27" t="s">
        <v>16</v>
      </c>
      <c r="I52" s="27" t="s">
        <v>17</v>
      </c>
      <c r="J52" s="28" t="s">
        <v>16</v>
      </c>
      <c r="K52" s="28" t="s">
        <v>17</v>
      </c>
      <c r="L52" s="29" t="s">
        <v>16</v>
      </c>
      <c r="M52" s="29" t="s">
        <v>17</v>
      </c>
    </row>
    <row r="53" spans="1:13" x14ac:dyDescent="0.35">
      <c r="A53" s="17"/>
      <c r="B53" s="17"/>
      <c r="C53" s="17"/>
      <c r="D53" s="17"/>
      <c r="E53" s="17"/>
      <c r="F53" s="17"/>
      <c r="G53" s="6"/>
      <c r="H53" s="17"/>
      <c r="I53" s="17"/>
      <c r="J53" s="17"/>
      <c r="K53" s="17"/>
      <c r="L53" s="17"/>
      <c r="M53" s="17"/>
    </row>
    <row r="54" spans="1:13" x14ac:dyDescent="0.35">
      <c r="A54" s="18"/>
      <c r="B54" s="18"/>
      <c r="C54" s="18"/>
      <c r="D54" s="18"/>
      <c r="E54" s="18"/>
      <c r="F54" s="18"/>
      <c r="G54" s="6"/>
      <c r="H54" s="18"/>
      <c r="I54" s="18"/>
      <c r="J54" s="18"/>
      <c r="K54" s="18"/>
      <c r="L54" s="18"/>
      <c r="M54" s="18"/>
    </row>
    <row r="55" spans="1:13" x14ac:dyDescent="0.35">
      <c r="A55" s="59" t="s">
        <v>9</v>
      </c>
      <c r="B55" s="59"/>
      <c r="C55" s="60" t="s">
        <v>10</v>
      </c>
      <c r="D55" s="60"/>
      <c r="E55" s="52" t="s">
        <v>11</v>
      </c>
      <c r="F55" s="52"/>
      <c r="G55" s="6"/>
      <c r="H55" s="59" t="s">
        <v>9</v>
      </c>
      <c r="I55" s="59"/>
      <c r="J55" s="60" t="s">
        <v>10</v>
      </c>
      <c r="K55" s="60"/>
      <c r="L55" s="52" t="s">
        <v>11</v>
      </c>
      <c r="M55" s="52"/>
    </row>
    <row r="56" spans="1:13" x14ac:dyDescent="0.35">
      <c r="A56" s="27" t="s">
        <v>18</v>
      </c>
      <c r="B56" s="27" t="s">
        <v>17</v>
      </c>
      <c r="C56" s="28" t="s">
        <v>18</v>
      </c>
      <c r="D56" s="28" t="s">
        <v>17</v>
      </c>
      <c r="E56" s="29" t="s">
        <v>18</v>
      </c>
      <c r="F56" s="29" t="s">
        <v>17</v>
      </c>
      <c r="G56" s="6"/>
      <c r="H56" s="27" t="s">
        <v>18</v>
      </c>
      <c r="I56" s="27" t="s">
        <v>17</v>
      </c>
      <c r="J56" s="28" t="s">
        <v>18</v>
      </c>
      <c r="K56" s="28" t="s">
        <v>17</v>
      </c>
      <c r="L56" s="29" t="s">
        <v>18</v>
      </c>
      <c r="M56" s="29" t="s">
        <v>17</v>
      </c>
    </row>
    <row r="57" spans="1:13" x14ac:dyDescent="0.35">
      <c r="A57" s="17"/>
      <c r="B57" s="17"/>
      <c r="C57" s="17"/>
      <c r="D57" s="17"/>
      <c r="E57" s="17"/>
      <c r="F57" s="17"/>
      <c r="G57" s="6"/>
      <c r="H57" s="17"/>
      <c r="I57" s="17"/>
      <c r="J57" s="17"/>
      <c r="K57" s="17"/>
      <c r="L57" s="17"/>
      <c r="M57" s="17"/>
    </row>
    <row r="58" spans="1:13" x14ac:dyDescent="0.35">
      <c r="A58" s="5"/>
      <c r="B58" s="5"/>
      <c r="C58" s="5"/>
      <c r="D58" s="5"/>
      <c r="E58" s="5"/>
      <c r="F58" s="5"/>
      <c r="G58" s="6"/>
      <c r="H58" s="3"/>
      <c r="I58" s="3"/>
      <c r="J58" s="3"/>
      <c r="K58" s="3"/>
      <c r="L58" s="3"/>
      <c r="M58" s="3"/>
    </row>
    <row r="59" spans="1:13" x14ac:dyDescent="0.35">
      <c r="A59" s="54" t="s">
        <v>15</v>
      </c>
      <c r="B59" s="54"/>
      <c r="C59" s="7" t="str">
        <f>B4</f>
        <v>SE 2</v>
      </c>
      <c r="D59" s="19"/>
      <c r="E59" s="19"/>
      <c r="F59" s="19"/>
      <c r="G59" s="6"/>
      <c r="H59" s="54" t="s">
        <v>15</v>
      </c>
      <c r="I59" s="54"/>
      <c r="J59" s="7" t="str">
        <f>B4</f>
        <v>SE 2</v>
      </c>
      <c r="K59" s="19"/>
      <c r="L59" s="19"/>
      <c r="M59" s="19"/>
    </row>
    <row r="60" spans="1:13" x14ac:dyDescent="0.35">
      <c r="A60" s="59" t="s">
        <v>6</v>
      </c>
      <c r="B60" s="59"/>
      <c r="C60" s="60" t="s">
        <v>7</v>
      </c>
      <c r="D60" s="60"/>
      <c r="E60" s="52" t="s">
        <v>8</v>
      </c>
      <c r="F60" s="52"/>
      <c r="G60" s="6"/>
      <c r="H60" s="59" t="s">
        <v>6</v>
      </c>
      <c r="I60" s="59"/>
      <c r="J60" s="60" t="s">
        <v>7</v>
      </c>
      <c r="K60" s="60"/>
      <c r="L60" s="52" t="s">
        <v>8</v>
      </c>
      <c r="M60" s="52"/>
    </row>
    <row r="61" spans="1:13" x14ac:dyDescent="0.35">
      <c r="A61" s="27" t="s">
        <v>16</v>
      </c>
      <c r="B61" s="27" t="s">
        <v>17</v>
      </c>
      <c r="C61" s="28" t="s">
        <v>16</v>
      </c>
      <c r="D61" s="28" t="s">
        <v>17</v>
      </c>
      <c r="E61" s="29" t="s">
        <v>16</v>
      </c>
      <c r="F61" s="29" t="s">
        <v>17</v>
      </c>
      <c r="G61" s="6"/>
      <c r="H61" s="27" t="s">
        <v>16</v>
      </c>
      <c r="I61" s="27" t="s">
        <v>17</v>
      </c>
      <c r="J61" s="28" t="s">
        <v>16</v>
      </c>
      <c r="K61" s="28" t="s">
        <v>17</v>
      </c>
      <c r="L61" s="29" t="s">
        <v>16</v>
      </c>
      <c r="M61" s="29" t="s">
        <v>17</v>
      </c>
    </row>
    <row r="62" spans="1:13" x14ac:dyDescent="0.35">
      <c r="A62" s="20"/>
      <c r="B62" s="20"/>
      <c r="C62" s="20"/>
      <c r="D62" s="20"/>
      <c r="E62" s="20"/>
      <c r="F62" s="20"/>
      <c r="G62" s="6"/>
      <c r="H62" s="20"/>
      <c r="I62" s="20"/>
      <c r="J62" s="20"/>
      <c r="K62" s="20"/>
      <c r="L62" s="20"/>
      <c r="M62" s="20"/>
    </row>
    <row r="63" spans="1:13" x14ac:dyDescent="0.35">
      <c r="A63" s="21"/>
      <c r="B63" s="21"/>
      <c r="C63" s="21"/>
      <c r="D63" s="21"/>
      <c r="E63" s="21"/>
      <c r="F63" s="21"/>
      <c r="G63" s="6"/>
      <c r="H63" s="21"/>
      <c r="I63" s="21"/>
      <c r="J63" s="21"/>
      <c r="K63" s="21"/>
      <c r="L63" s="21"/>
      <c r="M63" s="21"/>
    </row>
    <row r="64" spans="1:13" x14ac:dyDescent="0.35">
      <c r="A64" s="59" t="s">
        <v>9</v>
      </c>
      <c r="B64" s="59"/>
      <c r="C64" s="60" t="s">
        <v>10</v>
      </c>
      <c r="D64" s="60"/>
      <c r="E64" s="52" t="s">
        <v>11</v>
      </c>
      <c r="F64" s="52"/>
      <c r="G64" s="6"/>
      <c r="H64" s="59" t="s">
        <v>9</v>
      </c>
      <c r="I64" s="59"/>
      <c r="J64" s="60" t="s">
        <v>10</v>
      </c>
      <c r="K64" s="60"/>
      <c r="L64" s="52" t="s">
        <v>11</v>
      </c>
      <c r="M64" s="52"/>
    </row>
    <row r="65" spans="1:13" x14ac:dyDescent="0.35">
      <c r="A65" s="27" t="s">
        <v>18</v>
      </c>
      <c r="B65" s="27" t="s">
        <v>17</v>
      </c>
      <c r="C65" s="28" t="s">
        <v>18</v>
      </c>
      <c r="D65" s="28" t="s">
        <v>17</v>
      </c>
      <c r="E65" s="29" t="s">
        <v>18</v>
      </c>
      <c r="F65" s="29" t="s">
        <v>17</v>
      </c>
      <c r="G65" s="6"/>
      <c r="H65" s="27" t="s">
        <v>18</v>
      </c>
      <c r="I65" s="27" t="s">
        <v>17</v>
      </c>
      <c r="J65" s="28" t="s">
        <v>18</v>
      </c>
      <c r="K65" s="28" t="s">
        <v>17</v>
      </c>
      <c r="L65" s="29" t="s">
        <v>18</v>
      </c>
      <c r="M65" s="29" t="s">
        <v>17</v>
      </c>
    </row>
    <row r="66" spans="1:13" x14ac:dyDescent="0.35">
      <c r="A66" s="20"/>
      <c r="B66" s="20"/>
      <c r="C66" s="20"/>
      <c r="D66" s="20"/>
      <c r="E66" s="20"/>
      <c r="F66" s="20"/>
      <c r="G66" s="6"/>
      <c r="H66" s="20"/>
      <c r="I66" s="20"/>
      <c r="J66" s="20"/>
      <c r="K66" s="20"/>
      <c r="L66" s="20"/>
      <c r="M66" s="20"/>
    </row>
    <row r="67" spans="1:13" x14ac:dyDescent="0.35">
      <c r="A67" s="5"/>
      <c r="B67" s="5"/>
      <c r="C67" s="5"/>
      <c r="D67" s="5"/>
      <c r="E67" s="5"/>
      <c r="F67" s="5"/>
      <c r="H67" s="3"/>
      <c r="I67" s="3"/>
      <c r="J67" s="3"/>
      <c r="K67" s="3"/>
      <c r="L67" s="3"/>
      <c r="M67" s="3"/>
    </row>
  </sheetData>
  <sheetProtection password="CC3D" sheet="1" objects="1" scenarios="1"/>
  <mergeCells count="48">
    <mergeCell ref="V6:Y6"/>
    <mergeCell ref="A12:B12"/>
    <mergeCell ref="A6:G6"/>
    <mergeCell ref="J6:N6"/>
    <mergeCell ref="A24:G24"/>
    <mergeCell ref="A18:E18"/>
    <mergeCell ref="D15:E15"/>
    <mergeCell ref="A15:B15"/>
    <mergeCell ref="A60:B60"/>
    <mergeCell ref="C60:D60"/>
    <mergeCell ref="E60:F60"/>
    <mergeCell ref="J1:N1"/>
    <mergeCell ref="A51:B51"/>
    <mergeCell ref="C51:D51"/>
    <mergeCell ref="E51:F51"/>
    <mergeCell ref="A42:M46"/>
    <mergeCell ref="A41:M41"/>
    <mergeCell ref="A50:B50"/>
    <mergeCell ref="H50:I50"/>
    <mergeCell ref="J16:N16"/>
    <mergeCell ref="A1:G1"/>
    <mergeCell ref="A48:F48"/>
    <mergeCell ref="E55:F55"/>
    <mergeCell ref="C55:D55"/>
    <mergeCell ref="A55:B55"/>
    <mergeCell ref="H48:M48"/>
    <mergeCell ref="H51:I51"/>
    <mergeCell ref="J51:K51"/>
    <mergeCell ref="L51:M51"/>
    <mergeCell ref="H55:I55"/>
    <mergeCell ref="J55:K55"/>
    <mergeCell ref="L55:M55"/>
    <mergeCell ref="L64:M64"/>
    <mergeCell ref="P2:S2"/>
    <mergeCell ref="P3:S3"/>
    <mergeCell ref="P4:S4"/>
    <mergeCell ref="A59:B59"/>
    <mergeCell ref="H59:I59"/>
    <mergeCell ref="M2:O2"/>
    <mergeCell ref="A13:B13"/>
    <mergeCell ref="H60:I60"/>
    <mergeCell ref="J60:K60"/>
    <mergeCell ref="A64:B64"/>
    <mergeCell ref="C64:D64"/>
    <mergeCell ref="E64:F64"/>
    <mergeCell ref="H64:I64"/>
    <mergeCell ref="L60:M60"/>
    <mergeCell ref="J64:K64"/>
  </mergeCells>
  <dataValidations count="1">
    <dataValidation type="list" allowBlank="1" showInputMessage="1" showErrorMessage="1" sqref="C12:C13" xr:uid="{00000000-0002-0000-0000-000000000000}">
      <formula1>$AG$1:$AG$2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57"/>
  <sheetViews>
    <sheetView workbookViewId="0">
      <selection activeCell="M5" sqref="M5"/>
    </sheetView>
  </sheetViews>
  <sheetFormatPr defaultRowHeight="14.5" x14ac:dyDescent="0.35"/>
  <cols>
    <col min="1" max="1" width="12.7265625" bestFit="1" customWidth="1"/>
    <col min="2" max="2" width="10.453125" bestFit="1" customWidth="1"/>
    <col min="4" max="4" width="11.7265625" bestFit="1" customWidth="1"/>
    <col min="6" max="6" width="12" bestFit="1" customWidth="1"/>
    <col min="8" max="10" width="12.7265625" bestFit="1" customWidth="1"/>
    <col min="11" max="11" width="12" bestFit="1" customWidth="1"/>
    <col min="12" max="13" width="12.7265625" bestFit="1" customWidth="1"/>
    <col min="15" max="15" width="19.26953125" bestFit="1" customWidth="1"/>
    <col min="16" max="16" width="15.453125" bestFit="1" customWidth="1"/>
    <col min="28" max="28" width="10.54296875" bestFit="1" customWidth="1"/>
    <col min="29" max="29" width="10.453125" bestFit="1" customWidth="1"/>
    <col min="31" max="31" width="10.453125" bestFit="1" customWidth="1"/>
    <col min="33" max="33" width="10.453125" bestFit="1" customWidth="1"/>
    <col min="35" max="35" width="9.26953125" bestFit="1" customWidth="1"/>
    <col min="36" max="36" width="10.453125" bestFit="1" customWidth="1"/>
    <col min="38" max="38" width="10.453125" bestFit="1" customWidth="1"/>
    <col min="40" max="40" width="10.453125" bestFit="1" customWidth="1"/>
  </cols>
  <sheetData>
    <row r="1" spans="1:40" x14ac:dyDescent="0.35">
      <c r="A1" s="88" t="s">
        <v>36</v>
      </c>
      <c r="B1" s="88"/>
      <c r="C1" s="88"/>
      <c r="D1" s="88"/>
      <c r="E1" t="s">
        <v>59</v>
      </c>
      <c r="H1" s="88" t="s">
        <v>40</v>
      </c>
      <c r="I1" s="88"/>
      <c r="J1" s="88"/>
      <c r="K1" s="88"/>
      <c r="L1" t="s">
        <v>59</v>
      </c>
      <c r="O1" s="11" t="s">
        <v>42</v>
      </c>
      <c r="Z1" t="s">
        <v>41</v>
      </c>
    </row>
    <row r="2" spans="1:40" x14ac:dyDescent="0.35">
      <c r="A2" s="10" t="str">
        <f>'Dados de Entrada'!A50:B50</f>
        <v>Terminal A</v>
      </c>
      <c r="B2" s="10" t="str">
        <f>'Dados de Entrada'!A4</f>
        <v>SE 1</v>
      </c>
      <c r="C2" s="6"/>
      <c r="D2" s="6"/>
      <c r="E2" s="6"/>
      <c r="F2" s="6"/>
      <c r="G2" s="6"/>
      <c r="H2" s="10" t="s">
        <v>37</v>
      </c>
      <c r="I2" s="10" t="str">
        <f>B2</f>
        <v>SE 1</v>
      </c>
      <c r="J2" s="6"/>
      <c r="K2" s="6"/>
      <c r="L2" s="6"/>
      <c r="M2" s="6"/>
      <c r="O2" s="22" t="s">
        <v>6</v>
      </c>
      <c r="Z2" t="s">
        <v>6</v>
      </c>
    </row>
    <row r="3" spans="1:40" x14ac:dyDescent="0.35">
      <c r="A3" s="74" t="str">
        <f>CONCATENATE('Dados de Entrada'!A51:B51,'Visualização dos Fasores'!$E$1,'Visualização dos Fasores'!$B$2,$E$1,$A$1)</f>
        <v>VA_SE 1_Pré Falta</v>
      </c>
      <c r="B3" s="74"/>
      <c r="C3" s="74" t="str">
        <f>CONCATENATE('Dados de Entrada'!C51:D51,'Visualização dos Fasores'!$E$1,'Visualização dos Fasores'!$B$2,$E$1,$A$1)</f>
        <v>VB_SE 1_Pré Falta</v>
      </c>
      <c r="D3" s="74"/>
      <c r="E3" s="74" t="str">
        <f>CONCATENATE('Dados de Entrada'!E51:F51,'Visualização dos Fasores'!$E$1,'Visualização dos Fasores'!$B$2,$E$1,$A$1)</f>
        <v>VC_SE 1_Pré Falta</v>
      </c>
      <c r="F3" s="74"/>
      <c r="G3" s="6"/>
      <c r="H3" s="74" t="str">
        <f>CONCATENATE('Dados de Entrada'!H51:I51,'Visualização dos Fasores'!$L$1,$I$2,$L$1,$H$1)</f>
        <v>VA_SE 1_Falta</v>
      </c>
      <c r="I3" s="74"/>
      <c r="J3" s="74" t="str">
        <f>CONCATENATE('Dados de Entrada'!J51:K51,'Visualização dos Fasores'!$L$1,$I$2,$L$1,$H$1)</f>
        <v>VB_SE 1_Falta</v>
      </c>
      <c r="K3" s="74"/>
      <c r="L3" s="74" t="str">
        <f>CONCATENATE('Dados de Entrada'!L51:M51,'Visualização dos Fasores'!$L$1,$I$2,$L$1,$H$1)</f>
        <v>VC_SE 1_Falta</v>
      </c>
      <c r="M3" s="74"/>
      <c r="Z3" t="s">
        <v>7</v>
      </c>
      <c r="AB3" s="88" t="s">
        <v>36</v>
      </c>
      <c r="AC3" s="88"/>
      <c r="AD3" s="88"/>
      <c r="AE3" s="88"/>
      <c r="AF3" s="88"/>
      <c r="AG3" s="88"/>
      <c r="AI3" s="88" t="s">
        <v>40</v>
      </c>
      <c r="AJ3" s="88"/>
      <c r="AK3" s="88"/>
      <c r="AL3" s="88"/>
      <c r="AM3" s="88"/>
      <c r="AN3" s="88"/>
    </row>
    <row r="4" spans="1:40" x14ac:dyDescent="0.35">
      <c r="A4" s="10" t="s">
        <v>38</v>
      </c>
      <c r="B4" s="10" t="s">
        <v>39</v>
      </c>
      <c r="C4" s="10" t="s">
        <v>38</v>
      </c>
      <c r="D4" s="10" t="s">
        <v>39</v>
      </c>
      <c r="E4" s="10" t="s">
        <v>38</v>
      </c>
      <c r="F4" s="10" t="s">
        <v>39</v>
      </c>
      <c r="G4" s="6"/>
      <c r="H4" s="10" t="s">
        <v>38</v>
      </c>
      <c r="I4" s="10" t="s">
        <v>39</v>
      </c>
      <c r="J4" s="10" t="s">
        <v>38</v>
      </c>
      <c r="K4" s="10" t="s">
        <v>39</v>
      </c>
      <c r="L4" s="10" t="s">
        <v>38</v>
      </c>
      <c r="M4" s="10" t="s">
        <v>39</v>
      </c>
      <c r="O4" s="11" t="s">
        <v>43</v>
      </c>
      <c r="Z4" t="s">
        <v>8</v>
      </c>
      <c r="AB4" s="10" t="str">
        <f>A2</f>
        <v>Terminal A</v>
      </c>
      <c r="AC4" s="10" t="str">
        <f>B2</f>
        <v>SE 1</v>
      </c>
      <c r="AD4" s="6"/>
      <c r="AE4" s="6"/>
      <c r="AF4" s="6"/>
      <c r="AG4" s="6"/>
      <c r="AH4" s="6"/>
      <c r="AI4" s="10" t="s">
        <v>37</v>
      </c>
      <c r="AJ4" s="10" t="str">
        <f>AC4</f>
        <v>SE 1</v>
      </c>
      <c r="AK4" s="6"/>
      <c r="AL4" s="6"/>
      <c r="AM4" s="6"/>
      <c r="AN4" s="6"/>
    </row>
    <row r="5" spans="1:40" x14ac:dyDescent="0.35">
      <c r="A5" s="10">
        <f>AB7*COS(AC7*PI()/180)/('Dados de Entrada'!$W$2/SQRT(3))</f>
        <v>0</v>
      </c>
      <c r="B5" s="10">
        <f>AB7*SIN(AC7*PI()/180)/('Dados de Entrada'!$W$2/SQRT(3))</f>
        <v>0</v>
      </c>
      <c r="C5" s="10">
        <f>AD7*COS(AE7*PI()/180)/('Dados de Entrada'!$W$2/SQRT(3))</f>
        <v>0</v>
      </c>
      <c r="D5" s="10">
        <f>AD7*SIN(AE7*PI()/180)/('Dados de Entrada'!$W$2/SQRT(3))</f>
        <v>0</v>
      </c>
      <c r="E5" s="10">
        <f>AF7*COS(AG7*PI()/180)/('Dados de Entrada'!$W$2/SQRT(3))</f>
        <v>0</v>
      </c>
      <c r="F5" s="10">
        <f>AF7*SIN(AG7*PI()/180)/('Dados de Entrada'!$W$2/SQRT(3))</f>
        <v>0</v>
      </c>
      <c r="G5" s="6"/>
      <c r="H5" s="10">
        <f>AI7*COS(AJ7*PI()/180)/('Dados de Entrada'!$W$2/SQRT(3))</f>
        <v>0</v>
      </c>
      <c r="I5" s="10">
        <f>AI7*SIN(AJ7*PI()/180)/('Dados de Entrada'!$W$2/SQRT(3))</f>
        <v>0</v>
      </c>
      <c r="J5" s="10">
        <f>AK7*COS(AL7*PI()/180)/('Dados de Entrada'!$W$2/SQRT(3))</f>
        <v>0</v>
      </c>
      <c r="K5" s="10">
        <f>AK7*SIN(AL7*PI()/180)/('Dados de Entrada'!$W$2/SQRT(3))</f>
        <v>0</v>
      </c>
      <c r="L5" s="10">
        <f>AM7*COS(AN7*PI()/180)/('Dados de Entrada'!$W$2/SQRT(3))</f>
        <v>0</v>
      </c>
      <c r="M5" s="10">
        <f>AM7*SIN(AN7*PI()/180)/('Dados de Entrada'!$W$2/SQRT(3))</f>
        <v>0</v>
      </c>
      <c r="O5" s="22" t="s">
        <v>7</v>
      </c>
      <c r="Z5" t="s">
        <v>9</v>
      </c>
      <c r="AB5" s="74" t="str">
        <f>A3</f>
        <v>VA_SE 1_Pré Falta</v>
      </c>
      <c r="AC5" s="74"/>
      <c r="AD5" s="74" t="str">
        <f t="shared" ref="AD5" si="0">C3</f>
        <v>VB_SE 1_Pré Falta</v>
      </c>
      <c r="AE5" s="74"/>
      <c r="AF5" s="74" t="str">
        <f t="shared" ref="AF5" si="1">E3</f>
        <v>VC_SE 1_Pré Falta</v>
      </c>
      <c r="AG5" s="74"/>
      <c r="AH5" s="6"/>
      <c r="AI5" s="74" t="str">
        <f>AB5</f>
        <v>VA_SE 1_Pré Falta</v>
      </c>
      <c r="AJ5" s="74"/>
      <c r="AK5" s="74" t="str">
        <f t="shared" ref="AK5" si="2">AD5</f>
        <v>VB_SE 1_Pré Falta</v>
      </c>
      <c r="AL5" s="74"/>
      <c r="AM5" s="74" t="str">
        <f t="shared" ref="AM5" si="3">AF5</f>
        <v>VC_SE 1_Pré Falta</v>
      </c>
      <c r="AN5" s="74"/>
    </row>
    <row r="6" spans="1:40" x14ac:dyDescent="0.35">
      <c r="A6" s="6">
        <v>0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/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Z6" t="s">
        <v>10</v>
      </c>
      <c r="AB6" s="10" t="s">
        <v>44</v>
      </c>
      <c r="AC6" s="10" t="s">
        <v>45</v>
      </c>
      <c r="AD6" s="10" t="s">
        <v>44</v>
      </c>
      <c r="AE6" s="10" t="s">
        <v>45</v>
      </c>
      <c r="AF6" s="10" t="s">
        <v>44</v>
      </c>
      <c r="AG6" s="10" t="s">
        <v>45</v>
      </c>
      <c r="AH6" s="6"/>
      <c r="AI6" s="10" t="s">
        <v>44</v>
      </c>
      <c r="AJ6" s="10" t="s">
        <v>45</v>
      </c>
      <c r="AK6" s="10" t="s">
        <v>44</v>
      </c>
      <c r="AL6" s="10" t="s">
        <v>45</v>
      </c>
      <c r="AM6" s="10" t="s">
        <v>44</v>
      </c>
      <c r="AN6" s="10" t="s">
        <v>45</v>
      </c>
    </row>
    <row r="7" spans="1:40" x14ac:dyDescent="0.35">
      <c r="A7" s="74" t="str">
        <f>CONCATENATE('Dados de Entrada'!A55:B55,'Visualização dos Fasores'!$E$1,'Visualização dos Fasores'!$B$2,$E$1,$A$1)</f>
        <v>IA_SE 1_Pré Falta</v>
      </c>
      <c r="B7" s="74"/>
      <c r="C7" s="74" t="str">
        <f>CONCATENATE('Dados de Entrada'!C55:D55,'Visualização dos Fasores'!$E$1,'Visualização dos Fasores'!$B$2,$E$1,$A$1)</f>
        <v>IB_SE 1_Pré Falta</v>
      </c>
      <c r="D7" s="74"/>
      <c r="E7" s="74" t="str">
        <f>CONCATENATE('Dados de Entrada'!E55:F55,'Visualização dos Fasores'!$E$1,'Visualização dos Fasores'!$B$2,$E$1,$A$1)</f>
        <v>IC_SE 1_Pré Falta</v>
      </c>
      <c r="F7" s="74"/>
      <c r="G7" s="6"/>
      <c r="H7" s="74" t="str">
        <f>CONCATENATE('Dados de Entrada'!H55:I55,'Visualização dos Fasores'!$L$1,$I$2,$L$1,$H$1)</f>
        <v>IA_SE 1_Falta</v>
      </c>
      <c r="I7" s="74"/>
      <c r="J7" s="74" t="str">
        <f>CONCATENATE('Dados de Entrada'!J55:K55,'Visualização dos Fasores'!$L$1,$I$2,$L$1,$H$1)</f>
        <v>IB_SE 1_Falta</v>
      </c>
      <c r="K7" s="74"/>
      <c r="L7" s="74" t="str">
        <f>CONCATENATE('Dados de Entrada'!L55:M55,'Visualização dos Fasores'!$L$1,$I$2,$L$1,$H$1)</f>
        <v>IC_SE 1_Falta</v>
      </c>
      <c r="M7" s="74"/>
      <c r="Z7" t="s">
        <v>11</v>
      </c>
      <c r="AB7" s="10">
        <f>'Dados de Entrada'!A53</f>
        <v>0</v>
      </c>
      <c r="AC7" s="10">
        <f>IF($O$2="VA",AC26,IF($O$2="VB",AE26,IF($O$2="VC",AG26,IF($O$2="IA",AC34,IF($O$2="IB",AE34,AG34)))))</f>
        <v>0</v>
      </c>
      <c r="AD7" s="10">
        <f>'Dados de Entrada'!C53</f>
        <v>0</v>
      </c>
      <c r="AE7" s="10">
        <f>IF($O$2="VA",AC27,IF($O$2="VB",AE27,IF($O$2="VC",AG27,IF($O$2="IA",AC35,IF($O$2="IB",AE35,AG35)))))</f>
        <v>0</v>
      </c>
      <c r="AF7" s="10">
        <f>'Dados de Entrada'!E53</f>
        <v>0</v>
      </c>
      <c r="AG7" s="10">
        <f>IF($O$2="VA",AC28,IF($O$2="VB",AE28,IF($O$2="VC",AG28,IF($O$2="IA",AC36,IF($O$2="IB",AE36,AG36)))))</f>
        <v>0</v>
      </c>
      <c r="AH7" s="6"/>
      <c r="AI7" s="10">
        <f>'Dados de Entrada'!H53</f>
        <v>0</v>
      </c>
      <c r="AJ7" s="10">
        <f>IF($O$5="VA",AJ26,IF($O$5="VB",AL26,IF($O$5="VC",AN26,IF($O$5="IA",AJ34,IF($O$5="IB",AL34,AN34)))))</f>
        <v>0</v>
      </c>
      <c r="AK7" s="10">
        <f>'Dados de Entrada'!J53</f>
        <v>0</v>
      </c>
      <c r="AL7" s="10">
        <f>IF($O$5="VA",AJ27,IF($O$5="VB",AL27,IF($O$5="VC",AN27,IF($O$5="IA",AJ35,IF($O$5="IB",AL35,AN35)))))</f>
        <v>0</v>
      </c>
      <c r="AM7" s="10">
        <f>'Dados de Entrada'!L53</f>
        <v>0</v>
      </c>
      <c r="AN7" s="10">
        <f>IF($O$5="VA",AJ28,IF($O$5="VB",AL28,IF($O$5="VC",AN28,IF($O$5="IA",AJ36,IF($O$5="IB",AL36,AN36)))))</f>
        <v>0</v>
      </c>
    </row>
    <row r="8" spans="1:40" x14ac:dyDescent="0.35">
      <c r="A8" s="10" t="s">
        <v>38</v>
      </c>
      <c r="B8" s="10" t="s">
        <v>39</v>
      </c>
      <c r="C8" s="10" t="s">
        <v>38</v>
      </c>
      <c r="D8" s="10" t="s">
        <v>39</v>
      </c>
      <c r="E8" s="10" t="s">
        <v>38</v>
      </c>
      <c r="F8" s="10" t="s">
        <v>39</v>
      </c>
      <c r="G8" s="6"/>
      <c r="H8" s="10" t="s">
        <v>38</v>
      </c>
      <c r="I8" s="10" t="s">
        <v>39</v>
      </c>
      <c r="J8" s="10" t="s">
        <v>38</v>
      </c>
      <c r="K8" s="10" t="s">
        <v>39</v>
      </c>
      <c r="L8" s="10" t="s">
        <v>38</v>
      </c>
      <c r="M8" s="10" t="s">
        <v>39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/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</row>
    <row r="9" spans="1:40" x14ac:dyDescent="0.35">
      <c r="A9" s="10">
        <f>AB11*COS(AC11*PI()/180)/('Dados de Entrada'!$W$2/SQRT(3))</f>
        <v>0</v>
      </c>
      <c r="B9" s="10">
        <f>AB11*SIN(AC11*PI()/180)/('Dados de Entrada'!$W$2/SQRT(3))</f>
        <v>0</v>
      </c>
      <c r="C9" s="10">
        <f>AD11*COS(AE11*PI()/180)/('Dados de Entrada'!$W$2/SQRT(3))</f>
        <v>0</v>
      </c>
      <c r="D9" s="10">
        <f>AD11*SIN(AE11*PI()/180)/('Dados de Entrada'!$W$2/SQRT(3))</f>
        <v>0</v>
      </c>
      <c r="E9" s="10">
        <f>AF11*COS(AG11*PI()/180)/('Dados de Entrada'!$W$2/SQRT(3))</f>
        <v>0</v>
      </c>
      <c r="F9" s="10">
        <f>AF11*SIN(AG11*PI()/180)/('Dados de Entrada'!$W$2/SQRT(3))</f>
        <v>0</v>
      </c>
      <c r="G9" s="6"/>
      <c r="H9" s="10">
        <f>AI11*COS(AJ11*PI()/180)/('Dados de Entrada'!$W$2/SQRT(3))</f>
        <v>0</v>
      </c>
      <c r="I9" s="10">
        <f>AI11*SIN(AJ11*PI()/180)/('Dados de Entrada'!$W$2/SQRT(3))</f>
        <v>0</v>
      </c>
      <c r="J9" s="10">
        <f>AK11*COS(AL11*PI()/180)/('Dados de Entrada'!$W$2/SQRT(3))</f>
        <v>0</v>
      </c>
      <c r="K9" s="10">
        <f>AK11*SIN(AL11*PI()/180)/('Dados de Entrada'!$W$2/SQRT(3))</f>
        <v>0</v>
      </c>
      <c r="L9" s="10">
        <f>AM11*COS(AN11*PI()/180)/('Dados de Entrada'!$W$2/SQRT(3))</f>
        <v>0</v>
      </c>
      <c r="M9" s="10">
        <f>AM11*SIN(AN11*PI()/180)/('Dados de Entrada'!$W$2/SQRT(3))</f>
        <v>0</v>
      </c>
      <c r="AB9" s="74" t="str">
        <f>A7</f>
        <v>IA_SE 1_Pré Falta</v>
      </c>
      <c r="AC9" s="74"/>
      <c r="AD9" s="74" t="str">
        <f t="shared" ref="AD9" si="4">C7</f>
        <v>IB_SE 1_Pré Falta</v>
      </c>
      <c r="AE9" s="74"/>
      <c r="AF9" s="74" t="str">
        <f t="shared" ref="AF9" si="5">E7</f>
        <v>IC_SE 1_Pré Falta</v>
      </c>
      <c r="AG9" s="74"/>
      <c r="AH9" s="6"/>
      <c r="AI9" s="74" t="str">
        <f>AB9</f>
        <v>IA_SE 1_Pré Falta</v>
      </c>
      <c r="AJ9" s="74"/>
      <c r="AK9" s="74" t="str">
        <f t="shared" ref="AK9" si="6">AD9</f>
        <v>IB_SE 1_Pré Falta</v>
      </c>
      <c r="AL9" s="74"/>
      <c r="AM9" s="74" t="str">
        <f t="shared" ref="AM9" si="7">AF9</f>
        <v>IC_SE 1_Pré Falta</v>
      </c>
      <c r="AN9" s="74"/>
    </row>
    <row r="10" spans="1:40" x14ac:dyDescent="0.35">
      <c r="A10" s="6">
        <v>0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/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AB10" s="10" t="s">
        <v>44</v>
      </c>
      <c r="AC10" s="10" t="s">
        <v>45</v>
      </c>
      <c r="AD10" s="10" t="s">
        <v>44</v>
      </c>
      <c r="AE10" s="10" t="s">
        <v>45</v>
      </c>
      <c r="AF10" s="10" t="s">
        <v>44</v>
      </c>
      <c r="AG10" s="10" t="s">
        <v>45</v>
      </c>
      <c r="AH10" s="6"/>
      <c r="AI10" s="10" t="s">
        <v>44</v>
      </c>
      <c r="AJ10" s="10" t="s">
        <v>45</v>
      </c>
      <c r="AK10" s="10" t="s">
        <v>44</v>
      </c>
      <c r="AL10" s="10" t="s">
        <v>45</v>
      </c>
      <c r="AM10" s="10" t="s">
        <v>44</v>
      </c>
      <c r="AN10" s="10" t="s">
        <v>45</v>
      </c>
    </row>
    <row r="11" spans="1:40" x14ac:dyDescent="0.35">
      <c r="A11" s="7" t="str">
        <f>'Dados de Entrada'!A59:B59</f>
        <v>Terminal B</v>
      </c>
      <c r="B11" s="7" t="str">
        <f>'Dados de Entrada'!C59</f>
        <v>SE 2</v>
      </c>
      <c r="C11" s="6"/>
      <c r="D11" s="6"/>
      <c r="E11" s="6"/>
      <c r="F11" s="6"/>
      <c r="G11" s="6"/>
      <c r="H11" s="7" t="s">
        <v>37</v>
      </c>
      <c r="I11" s="7" t="str">
        <f>B11</f>
        <v>SE 2</v>
      </c>
      <c r="J11" s="6"/>
      <c r="K11" s="6"/>
      <c r="L11" s="6"/>
      <c r="M11" s="6"/>
      <c r="AB11" s="10">
        <f>'Dados de Entrada'!A57</f>
        <v>0</v>
      </c>
      <c r="AC11" s="10">
        <f>IF($O$2="VA",AC29,IF($O$2="VB",AE29,IF($O$2="VC",AG29,IF($O$2="IA",AC37,IF($O$2="IB",AE37,AG37)))))</f>
        <v>0</v>
      </c>
      <c r="AD11" s="10">
        <f>'Dados de Entrada'!C57</f>
        <v>0</v>
      </c>
      <c r="AE11" s="10">
        <f>IF($O$2="VA",AC30,IF($O$2="VB",AE30,IF($O$2="VC",AG30,IF($O$2="IA",AC38,IF($O$2="IB",AE38,AG38)))))</f>
        <v>0</v>
      </c>
      <c r="AF11" s="10">
        <f>'Dados de Entrada'!E57</f>
        <v>0</v>
      </c>
      <c r="AG11" s="10">
        <f>IF($O$2="VA",AC31,IF($O$2="VB",AE31,IF($O$2="VC",AG31,IF($O$2="IA",AC39,IF($O$2="IB",AE39,AG39)))))</f>
        <v>0</v>
      </c>
      <c r="AH11" s="6"/>
      <c r="AI11" s="10">
        <f>'Dados de Entrada'!H57</f>
        <v>0</v>
      </c>
      <c r="AJ11" s="10">
        <f>IF($O$5="VA",AJ29,IF($O$5="VB",AL29,IF($O$5="VC",AN29,IF($O$5="IA",AJ37,IF($O$5="IB",AL37,AN37)))))</f>
        <v>0</v>
      </c>
      <c r="AK11" s="10">
        <f>'Dados de Entrada'!J57</f>
        <v>0</v>
      </c>
      <c r="AL11" s="10">
        <f>IF($O$5="VA",AJ30,IF($O$5="VB",AL30,IF($O$5="VC",AN30,IF($O$5="IA",AJ38,IF($O$5="IB",AL38,AN38)))))</f>
        <v>0</v>
      </c>
      <c r="AM11" s="10">
        <f>'Dados de Entrada'!L57</f>
        <v>0</v>
      </c>
      <c r="AN11" s="10">
        <f>IF($O$5="VA",AJ31,IF($O$5="VB",AL31,IF($O$5="VC",AN31,IF($O$5="IA",AJ39,IF($O$5="IB",AL39,AN39)))))</f>
        <v>0</v>
      </c>
    </row>
    <row r="12" spans="1:40" x14ac:dyDescent="0.35">
      <c r="A12" s="54" t="str">
        <f>CONCATENATE('Dados de Entrada'!A60:B60,'Visualização dos Fasores'!$E$1,'Visualização dos Fasores'!$B$11,$E$1,$A$1)</f>
        <v>VA_SE 2_Pré Falta</v>
      </c>
      <c r="B12" s="54"/>
      <c r="C12" s="54" t="str">
        <f>CONCATENATE('Dados de Entrada'!C60:D60,'Visualização dos Fasores'!$E$1,'Visualização dos Fasores'!$B$11,$E$1,$A$1)</f>
        <v>VB_SE 2_Pré Falta</v>
      </c>
      <c r="D12" s="54"/>
      <c r="E12" s="54" t="str">
        <f>CONCATENATE('Dados de Entrada'!E60:F60,'Visualização dos Fasores'!$E$1,'Visualização dos Fasores'!$B$11,$E$1,$A$1)</f>
        <v>VC_SE 2_Pré Falta</v>
      </c>
      <c r="F12" s="54"/>
      <c r="G12" s="6"/>
      <c r="H12" s="54" t="str">
        <f>CONCATENATE('Dados de Entrada'!H60:I60,'Visualização dos Fasores'!$L$1,$I$11,$L$1,$H$1)</f>
        <v>VA_SE 2_Falta</v>
      </c>
      <c r="I12" s="54"/>
      <c r="J12" s="54" t="str">
        <f>CONCATENATE('Dados de Entrada'!J60:K60,'Visualização dos Fasores'!$L$1,$I$11,$L$1,$H$1)</f>
        <v>VB_SE 2_Falta</v>
      </c>
      <c r="K12" s="54"/>
      <c r="L12" s="54" t="str">
        <f>CONCATENATE('Dados de Entrada'!L60:M60,'Visualização dos Fasores'!$L$1,$I$11,$L$1,$H$1)</f>
        <v>VC_SE 2_Falta</v>
      </c>
      <c r="M12" s="54"/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/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</row>
    <row r="13" spans="1:40" x14ac:dyDescent="0.35">
      <c r="A13" s="7" t="s">
        <v>38</v>
      </c>
      <c r="B13" s="7" t="s">
        <v>39</v>
      </c>
      <c r="C13" s="7" t="s">
        <v>38</v>
      </c>
      <c r="D13" s="7" t="s">
        <v>39</v>
      </c>
      <c r="E13" s="7" t="s">
        <v>38</v>
      </c>
      <c r="F13" s="7" t="s">
        <v>39</v>
      </c>
      <c r="G13" s="6"/>
      <c r="H13" s="7" t="s">
        <v>38</v>
      </c>
      <c r="I13" s="7" t="s">
        <v>39</v>
      </c>
      <c r="J13" s="7" t="s">
        <v>38</v>
      </c>
      <c r="K13" s="7" t="s">
        <v>39</v>
      </c>
      <c r="L13" s="7" t="s">
        <v>38</v>
      </c>
      <c r="M13" s="7" t="s">
        <v>39</v>
      </c>
      <c r="AB13" s="7" t="str">
        <f>A11</f>
        <v>Terminal B</v>
      </c>
      <c r="AC13" s="7" t="str">
        <f>B11</f>
        <v>SE 2</v>
      </c>
      <c r="AD13" s="6"/>
      <c r="AE13" s="6"/>
      <c r="AF13" s="6"/>
      <c r="AG13" s="6"/>
      <c r="AH13" s="6"/>
      <c r="AI13" s="7" t="s">
        <v>37</v>
      </c>
      <c r="AJ13" s="7" t="str">
        <f>AC13</f>
        <v>SE 2</v>
      </c>
      <c r="AK13" s="6"/>
      <c r="AL13" s="6"/>
      <c r="AM13" s="6"/>
      <c r="AN13" s="6"/>
    </row>
    <row r="14" spans="1:40" x14ac:dyDescent="0.35">
      <c r="A14" s="7">
        <f>AB16*COS(AC16*PI()/180)/('Dados de Entrada'!$W$2/SQRT(3))</f>
        <v>0</v>
      </c>
      <c r="B14" s="7">
        <f>AB16*SIN(AC16*PI()/180)/('Dados de Entrada'!$W$2/SQRT(3))</f>
        <v>0</v>
      </c>
      <c r="C14" s="7">
        <f>AD16*COS(AE16*PI()/180)/('Dados de Entrada'!$W$2/SQRT(3))</f>
        <v>0</v>
      </c>
      <c r="D14" s="7">
        <f>AD16*SIN(AE16*PI()/180)/('Dados de Entrada'!$W$2/SQRT(3))</f>
        <v>0</v>
      </c>
      <c r="E14" s="7">
        <f>AF16*COS(AG16*PI()/180)/('Dados de Entrada'!$W$2/SQRT(3))</f>
        <v>0</v>
      </c>
      <c r="F14" s="7">
        <f>AF16*SIN(AG16*PI()/180)/('Dados de Entrada'!$W$2/SQRT(3))</f>
        <v>0</v>
      </c>
      <c r="G14" s="6"/>
      <c r="H14" s="7">
        <f>AI16*COS(AJ16*PI()/180)/('Dados de Entrada'!$W$2/SQRT(3))</f>
        <v>0</v>
      </c>
      <c r="I14" s="7">
        <f>AI16*SIN(AJ16*PI()/180)/('Dados de Entrada'!$W$2/SQRT(3))</f>
        <v>0</v>
      </c>
      <c r="J14" s="7">
        <f>AK16*COS(AL16*PI()/180)/('Dados de Entrada'!$W$2/SQRT(3))</f>
        <v>0</v>
      </c>
      <c r="K14" s="7">
        <f>AK16*SIN(AL16*PI()/180)/('Dados de Entrada'!$W$2/SQRT(3))</f>
        <v>0</v>
      </c>
      <c r="L14" s="7">
        <f>AM16*COS(AN16*PI()/180)/('Dados de Entrada'!$W$2/SQRT(3))</f>
        <v>0</v>
      </c>
      <c r="M14" s="7">
        <f>AM16*SIN(AN16*PI()/180)/('Dados de Entrada'!$W$2/SQRT(3))</f>
        <v>0</v>
      </c>
      <c r="AB14" s="54" t="str">
        <f>A12</f>
        <v>VA_SE 2_Pré Falta</v>
      </c>
      <c r="AC14" s="54"/>
      <c r="AD14" s="54" t="str">
        <f t="shared" ref="AD14" si="8">C12</f>
        <v>VB_SE 2_Pré Falta</v>
      </c>
      <c r="AE14" s="54"/>
      <c r="AF14" s="54" t="str">
        <f t="shared" ref="AF14" si="9">E12</f>
        <v>VC_SE 2_Pré Falta</v>
      </c>
      <c r="AG14" s="54"/>
      <c r="AH14" s="6"/>
      <c r="AI14" s="54" t="str">
        <f>AB14</f>
        <v>VA_SE 2_Pré Falta</v>
      </c>
      <c r="AJ14" s="54"/>
      <c r="AK14" s="54" t="str">
        <f t="shared" ref="AK14" si="10">AD14</f>
        <v>VB_SE 2_Pré Falta</v>
      </c>
      <c r="AL14" s="54"/>
      <c r="AM14" s="54" t="str">
        <f t="shared" ref="AM14" si="11">AF14</f>
        <v>VC_SE 2_Pré Falta</v>
      </c>
      <c r="AN14" s="54"/>
    </row>
    <row r="15" spans="1:40" x14ac:dyDescent="0.35">
      <c r="A15" s="6">
        <v>0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/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AB15" s="7" t="s">
        <v>44</v>
      </c>
      <c r="AC15" s="7" t="s">
        <v>45</v>
      </c>
      <c r="AD15" s="7" t="s">
        <v>44</v>
      </c>
      <c r="AE15" s="7" t="s">
        <v>45</v>
      </c>
      <c r="AF15" s="7" t="s">
        <v>44</v>
      </c>
      <c r="AG15" s="7" t="s">
        <v>45</v>
      </c>
      <c r="AH15" s="6"/>
      <c r="AI15" s="7" t="s">
        <v>44</v>
      </c>
      <c r="AJ15" s="7" t="s">
        <v>45</v>
      </c>
      <c r="AK15" s="7" t="s">
        <v>44</v>
      </c>
      <c r="AL15" s="7" t="s">
        <v>45</v>
      </c>
      <c r="AM15" s="7" t="s">
        <v>44</v>
      </c>
      <c r="AN15" s="7" t="s">
        <v>45</v>
      </c>
    </row>
    <row r="16" spans="1:40" x14ac:dyDescent="0.35">
      <c r="A16" s="54" t="str">
        <f>CONCATENATE('Dados de Entrada'!A64:B64,'Visualização dos Fasores'!$E$1,'Visualização dos Fasores'!$B$11,$E$1,$A$1)</f>
        <v>IA_SE 2_Pré Falta</v>
      </c>
      <c r="B16" s="54"/>
      <c r="C16" s="54" t="str">
        <f>CONCATENATE('Dados de Entrada'!C64:D64,'Visualização dos Fasores'!$E$1,'Visualização dos Fasores'!$B$11,$E$1,$A$1)</f>
        <v>IB_SE 2_Pré Falta</v>
      </c>
      <c r="D16" s="54"/>
      <c r="E16" s="54" t="str">
        <f>CONCATENATE('Dados de Entrada'!E64:F64,'Visualização dos Fasores'!$E$1,'Visualização dos Fasores'!$B$11,$E$1,$A$1)</f>
        <v>IC_SE 2_Pré Falta</v>
      </c>
      <c r="F16" s="54"/>
      <c r="G16" s="6"/>
      <c r="H16" s="54" t="str">
        <f>CONCATENATE('Dados de Entrada'!H64:I64,'Visualização dos Fasores'!$L$1,$I$11,$L$1,$H$1)</f>
        <v>IA_SE 2_Falta</v>
      </c>
      <c r="I16" s="54"/>
      <c r="J16" s="54" t="str">
        <f>CONCATENATE('Dados de Entrada'!J64:K64,'Visualização dos Fasores'!$L$1,$I$11,$L$1,$H$1)</f>
        <v>IB_SE 2_Falta</v>
      </c>
      <c r="K16" s="54"/>
      <c r="L16" s="54" t="str">
        <f>CONCATENATE('Dados de Entrada'!L64:M64,'Visualização dos Fasores'!$L$1,$I$11,$L$1,$H$1)</f>
        <v>IC_SE 2_Falta</v>
      </c>
      <c r="M16" s="54"/>
      <c r="AB16" s="7">
        <f>'Dados de Entrada'!A62</f>
        <v>0</v>
      </c>
      <c r="AC16" s="7">
        <f>IF($O$2="VA",AC44,IF($O$2="VB",AE44,IF($O$2="VC",AG44,IF($O$2="IA",AC52,IF($O$2="IB",AE52,AG52)))))</f>
        <v>0</v>
      </c>
      <c r="AD16" s="7">
        <f>'Dados de Entrada'!C62</f>
        <v>0</v>
      </c>
      <c r="AE16" s="7">
        <f>IF($O$2="VA",AC45,IF($O$2="VB",AE45,IF($O$2="VC",AG45,IF($O$2="IA",AC53,IF($O$2="IB",AE53,AG53)))))</f>
        <v>0</v>
      </c>
      <c r="AF16" s="7">
        <f>'Dados de Entrada'!E62</f>
        <v>0</v>
      </c>
      <c r="AG16" s="7">
        <f>IF($O$2="VA",AC46,IF($O$2="VB",AE46,IF($O$2="VC",AG46,IF($O$2="IA",AC54,IF($O$2="IB",AE54,AG54)))))</f>
        <v>0</v>
      </c>
      <c r="AH16" s="6"/>
      <c r="AI16" s="7">
        <f>'Dados de Entrada'!H62</f>
        <v>0</v>
      </c>
      <c r="AJ16" s="7">
        <f>IF($O$5="VA",AJ44,IF($O$5="VB",AL44,IF($O$5="VC",AN44,IF($O$5="IA",AJ52,IF($O$5="IB",AL52,AN52)))))</f>
        <v>0</v>
      </c>
      <c r="AK16" s="7">
        <f>'Dados de Entrada'!J62</f>
        <v>0</v>
      </c>
      <c r="AL16" s="7">
        <f>IF($O$5="VA",AJ45,IF($O$5="VB",AL45,IF($O$5="VC",AN45,IF($O$5="IA",AJ53,IF($O$5="IB",AL53,AN53)))))</f>
        <v>0</v>
      </c>
      <c r="AM16" s="7">
        <f>'Dados de Entrada'!L62</f>
        <v>0</v>
      </c>
      <c r="AN16" s="7">
        <f>IF($O$5="VA",AJ46,IF($O$5="VB",AL46,IF($O$5="VC",AN46,IF($O$5="IA",AJ54,IF($O$5="IB",AL54,AN54)))))</f>
        <v>0</v>
      </c>
    </row>
    <row r="17" spans="1:40" x14ac:dyDescent="0.35">
      <c r="A17" s="7" t="s">
        <v>38</v>
      </c>
      <c r="B17" s="7" t="s">
        <v>39</v>
      </c>
      <c r="C17" s="7" t="s">
        <v>38</v>
      </c>
      <c r="D17" s="7" t="s">
        <v>39</v>
      </c>
      <c r="E17" s="7" t="s">
        <v>38</v>
      </c>
      <c r="F17" s="7" t="s">
        <v>39</v>
      </c>
      <c r="G17" s="6"/>
      <c r="H17" s="7" t="s">
        <v>38</v>
      </c>
      <c r="I17" s="7" t="s">
        <v>39</v>
      </c>
      <c r="J17" s="7" t="s">
        <v>38</v>
      </c>
      <c r="K17" s="7" t="s">
        <v>39</v>
      </c>
      <c r="L17" s="7" t="s">
        <v>38</v>
      </c>
      <c r="M17" s="7" t="s">
        <v>39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/>
      <c r="AI17" s="6">
        <v>0</v>
      </c>
      <c r="AJ17" s="6">
        <v>0</v>
      </c>
      <c r="AK17" s="6">
        <v>0</v>
      </c>
      <c r="AL17" s="6">
        <v>0</v>
      </c>
      <c r="AM17" s="6">
        <v>0</v>
      </c>
      <c r="AN17" s="6">
        <v>0</v>
      </c>
    </row>
    <row r="18" spans="1:40" x14ac:dyDescent="0.35">
      <c r="A18" s="7">
        <f>AB20*COS(AC20*PI()/180)/('Dados de Entrada'!$W$2/SQRT(3))</f>
        <v>0</v>
      </c>
      <c r="B18" s="7">
        <f>AB20*SIN(AC20*PI()/180)/('Dados de Entrada'!$W$2/SQRT(3))</f>
        <v>0</v>
      </c>
      <c r="C18" s="7">
        <f>AD20*COS(AE20*PI()/180)/('Dados de Entrada'!$W$2/SQRT(3))</f>
        <v>0</v>
      </c>
      <c r="D18" s="7">
        <f>AD20*SIN(AE20*PI()/180)/('Dados de Entrada'!$W$2/SQRT(3))</f>
        <v>0</v>
      </c>
      <c r="E18" s="7">
        <f>AF20*COS(AG20*PI()/180)/('Dados de Entrada'!$W$2/SQRT(3))</f>
        <v>0</v>
      </c>
      <c r="F18" s="7">
        <f>AF20*SIN(AG20*PI()/180)/('Dados de Entrada'!$W$2/SQRT(3))</f>
        <v>0</v>
      </c>
      <c r="G18" s="6"/>
      <c r="H18" s="7">
        <f>AI20*COS(AJ20*PI()/180)/('Dados de Entrada'!$W$2/SQRT(3))</f>
        <v>0</v>
      </c>
      <c r="I18" s="7">
        <f>AI20*SIN(AJ20*PI()/180)/('Dados de Entrada'!$W$2/SQRT(3))</f>
        <v>0</v>
      </c>
      <c r="J18" s="7">
        <f>AK20*COS(AL20*PI()/180)/('Dados de Entrada'!$W$2/SQRT(3))</f>
        <v>0</v>
      </c>
      <c r="K18" s="7">
        <f>AK20*SIN(AL20*PI()/180)/('Dados de Entrada'!$W$2/SQRT(3))</f>
        <v>0</v>
      </c>
      <c r="L18" s="7">
        <f>AM20*COS(AN20*PI()/180)/('Dados de Entrada'!$W$2/SQRT(3))</f>
        <v>0</v>
      </c>
      <c r="M18" s="7">
        <f>AM20*SIN(AN20*PI()/180)/('Dados de Entrada'!$W$2/SQRT(3))</f>
        <v>0</v>
      </c>
      <c r="AB18" s="54" t="str">
        <f>A16</f>
        <v>IA_SE 2_Pré Falta</v>
      </c>
      <c r="AC18" s="54"/>
      <c r="AD18" s="54" t="str">
        <f t="shared" ref="AD18" si="12">C16</f>
        <v>IB_SE 2_Pré Falta</v>
      </c>
      <c r="AE18" s="54"/>
      <c r="AF18" s="54" t="str">
        <f t="shared" ref="AF18" si="13">E16</f>
        <v>IC_SE 2_Pré Falta</v>
      </c>
      <c r="AG18" s="54"/>
      <c r="AH18" s="6"/>
      <c r="AI18" s="54" t="str">
        <f>AB18</f>
        <v>IA_SE 2_Pré Falta</v>
      </c>
      <c r="AJ18" s="54"/>
      <c r="AK18" s="54" t="str">
        <f t="shared" ref="AK18" si="14">AD18</f>
        <v>IB_SE 2_Pré Falta</v>
      </c>
      <c r="AL18" s="54"/>
      <c r="AM18" s="54" t="str">
        <f t="shared" ref="AM18" si="15">AF18</f>
        <v>IC_SE 2_Pré Falta</v>
      </c>
      <c r="AN18" s="54"/>
    </row>
    <row r="19" spans="1:40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AB19" s="7" t="s">
        <v>44</v>
      </c>
      <c r="AC19" s="7" t="s">
        <v>45</v>
      </c>
      <c r="AD19" s="7" t="s">
        <v>44</v>
      </c>
      <c r="AE19" s="7" t="s">
        <v>45</v>
      </c>
      <c r="AF19" s="7" t="s">
        <v>44</v>
      </c>
      <c r="AG19" s="7" t="s">
        <v>45</v>
      </c>
      <c r="AH19" s="6"/>
      <c r="AI19" s="7" t="s">
        <v>44</v>
      </c>
      <c r="AJ19" s="7" t="s">
        <v>45</v>
      </c>
      <c r="AK19" s="7" t="s">
        <v>44</v>
      </c>
      <c r="AL19" s="7" t="s">
        <v>45</v>
      </c>
      <c r="AM19" s="7" t="s">
        <v>44</v>
      </c>
      <c r="AN19" s="7" t="s">
        <v>45</v>
      </c>
    </row>
    <row r="20" spans="1:40" x14ac:dyDescent="0.35">
      <c r="AB20" s="7">
        <f>'Dados de Entrada'!A66</f>
        <v>0</v>
      </c>
      <c r="AC20" s="7">
        <f>IF($O$2="VA",AC47,IF($O$2="VB",AE47,IF($O$2="VC",AG47,IF($O$2="IA",AC55,IF($O$2="IB",AE55,AG55)))))</f>
        <v>0</v>
      </c>
      <c r="AD20" s="7">
        <f>'Dados de Entrada'!C66</f>
        <v>0</v>
      </c>
      <c r="AE20" s="7">
        <f>IF($O$2="VA",AC48,IF($O$2="VB",AE48,IF($O$2="VC",AG48,IF($O$2="IA",AC56,IF($O$2="IB",AE56,AG56)))))</f>
        <v>0</v>
      </c>
      <c r="AF20" s="7">
        <f>'Dados de Entrada'!E66</f>
        <v>0</v>
      </c>
      <c r="AG20" s="7">
        <f>IF($O$2="VA",AC49,IF($O$2="VB",AE49,IF($O$2="VC",AG49,IF($O$2="IA",AC57,IF($O$2="IB",AE57,AG57)))))</f>
        <v>0</v>
      </c>
      <c r="AH20" s="6"/>
      <c r="AI20" s="7">
        <f>'Dados de Entrada'!H66</f>
        <v>0</v>
      </c>
      <c r="AJ20" s="7">
        <f>IF($O$5="VA",AJ47,IF($O$5="VB",AL47,IF($O$5="VC",AN47,IF($O$5="IA",AJ55,IF($O$5="IB",AL55,AN55)))))</f>
        <v>0</v>
      </c>
      <c r="AK20" s="7">
        <f>'Dados de Entrada'!J66</f>
        <v>0</v>
      </c>
      <c r="AL20" s="7">
        <f>IF($O$5="VA",AJ48,IF($O$5="VB",AL48,IF($O$5="VC",AN48,IF($O$5="IA",AJ56,IF($O$5="IB",AL56,AN56)))))</f>
        <v>0</v>
      </c>
      <c r="AM20" s="7">
        <f>'Dados de Entrada'!L66</f>
        <v>0</v>
      </c>
      <c r="AN20" s="7">
        <f>IF($O$5="VA",AJ49,IF($O$5="VB",AL49,IF($O$5="VC",AN49,IF($O$5="IA",AJ57,IF($O$5="IB",AL57,AN57)))))</f>
        <v>0</v>
      </c>
    </row>
    <row r="21" spans="1:40" x14ac:dyDescent="0.35"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3" spans="1:40" x14ac:dyDescent="0.35">
      <c r="AB23" s="88" t="s">
        <v>55</v>
      </c>
      <c r="AC23" s="88"/>
      <c r="AD23" s="88"/>
      <c r="AE23" s="88"/>
      <c r="AF23" s="88"/>
      <c r="AG23" s="88"/>
      <c r="AI23" s="88" t="s">
        <v>40</v>
      </c>
      <c r="AJ23" s="88"/>
      <c r="AK23" s="88"/>
      <c r="AL23" s="88"/>
      <c r="AM23" s="88"/>
      <c r="AN23" s="88"/>
    </row>
    <row r="24" spans="1:40" x14ac:dyDescent="0.35">
      <c r="AB24" s="10" t="str">
        <f>AB4</f>
        <v>Terminal A</v>
      </c>
      <c r="AC24" s="10" t="str">
        <f>AC4</f>
        <v>SE 1</v>
      </c>
      <c r="AI24" s="10" t="str">
        <f>AI4</f>
        <v xml:space="preserve">Terminal </v>
      </c>
      <c r="AJ24" s="10" t="str">
        <f>AJ4</f>
        <v>SE 1</v>
      </c>
    </row>
    <row r="25" spans="1:40" x14ac:dyDescent="0.35">
      <c r="AB25" s="89" t="s">
        <v>46</v>
      </c>
      <c r="AC25" s="89"/>
      <c r="AD25" s="60" t="s">
        <v>53</v>
      </c>
      <c r="AE25" s="60"/>
      <c r="AF25" s="87" t="s">
        <v>54</v>
      </c>
      <c r="AG25" s="87"/>
      <c r="AI25" s="89" t="s">
        <v>46</v>
      </c>
      <c r="AJ25" s="89"/>
      <c r="AK25" s="60" t="s">
        <v>53</v>
      </c>
      <c r="AL25" s="60"/>
      <c r="AM25" s="87" t="s">
        <v>54</v>
      </c>
      <c r="AN25" s="87"/>
    </row>
    <row r="26" spans="1:40" x14ac:dyDescent="0.35">
      <c r="AB26" s="12" t="s">
        <v>47</v>
      </c>
      <c r="AC26" s="12">
        <f>'Dados de Entrada'!B53-'Dados de Entrada'!B53</f>
        <v>0</v>
      </c>
      <c r="AD26" s="13" t="s">
        <v>47</v>
      </c>
      <c r="AE26" s="13">
        <f>'Dados de Entrada'!B53-'Dados de Entrada'!D53</f>
        <v>0</v>
      </c>
      <c r="AF26" s="14" t="s">
        <v>47</v>
      </c>
      <c r="AG26" s="14">
        <f>'Dados de Entrada'!B53-'Dados de Entrada'!F53</f>
        <v>0</v>
      </c>
      <c r="AI26" s="12" t="s">
        <v>47</v>
      </c>
      <c r="AJ26" s="12">
        <f>'Dados de Entrada'!I53-'Dados de Entrada'!I53</f>
        <v>0</v>
      </c>
      <c r="AK26" s="13" t="s">
        <v>47</v>
      </c>
      <c r="AL26" s="13">
        <f>'Dados de Entrada'!I53-'Dados de Entrada'!K53</f>
        <v>0</v>
      </c>
      <c r="AM26" s="14" t="s">
        <v>47</v>
      </c>
      <c r="AN26" s="14">
        <f>'Dados de Entrada'!I53-'Dados de Entrada'!M53</f>
        <v>0</v>
      </c>
    </row>
    <row r="27" spans="1:40" x14ac:dyDescent="0.35">
      <c r="AB27" s="12" t="s">
        <v>48</v>
      </c>
      <c r="AC27" s="12">
        <f>'Dados de Entrada'!D53-'Dados de Entrada'!B53</f>
        <v>0</v>
      </c>
      <c r="AD27" s="13" t="s">
        <v>48</v>
      </c>
      <c r="AE27" s="13">
        <f>'Dados de Entrada'!D53-'Dados de Entrada'!D53</f>
        <v>0</v>
      </c>
      <c r="AF27" s="14" t="s">
        <v>48</v>
      </c>
      <c r="AG27" s="14">
        <f>'Dados de Entrada'!D53-'Dados de Entrada'!F53</f>
        <v>0</v>
      </c>
      <c r="AI27" s="12" t="s">
        <v>48</v>
      </c>
      <c r="AJ27" s="12">
        <f>'Dados de Entrada'!K53-'Dados de Entrada'!I53</f>
        <v>0</v>
      </c>
      <c r="AK27" s="13" t="s">
        <v>48</v>
      </c>
      <c r="AL27" s="13">
        <f>'Dados de Entrada'!K53-'Dados de Entrada'!K53</f>
        <v>0</v>
      </c>
      <c r="AM27" s="14" t="s">
        <v>48</v>
      </c>
      <c r="AN27" s="14">
        <f>'Dados de Entrada'!K53-'Dados de Entrada'!M53</f>
        <v>0</v>
      </c>
    </row>
    <row r="28" spans="1:40" x14ac:dyDescent="0.35">
      <c r="AB28" s="12" t="s">
        <v>49</v>
      </c>
      <c r="AC28" s="12">
        <f>'Dados de Entrada'!F53-'Dados de Entrada'!B53</f>
        <v>0</v>
      </c>
      <c r="AD28" s="13" t="s">
        <v>49</v>
      </c>
      <c r="AE28" s="13">
        <f>'Dados de Entrada'!F53-'Dados de Entrada'!D53</f>
        <v>0</v>
      </c>
      <c r="AF28" s="14" t="s">
        <v>49</v>
      </c>
      <c r="AG28" s="14">
        <f>'Dados de Entrada'!F53-'Dados de Entrada'!F53</f>
        <v>0</v>
      </c>
      <c r="AI28" s="12" t="s">
        <v>49</v>
      </c>
      <c r="AJ28" s="12">
        <f>'Dados de Entrada'!M53-'Dados de Entrada'!I53</f>
        <v>0</v>
      </c>
      <c r="AK28" s="13" t="s">
        <v>49</v>
      </c>
      <c r="AL28" s="13">
        <f>'Dados de Entrada'!M53-'Dados de Entrada'!K53</f>
        <v>0</v>
      </c>
      <c r="AM28" s="14" t="s">
        <v>49</v>
      </c>
      <c r="AN28" s="14">
        <f>'Dados de Entrada'!M53-'Dados de Entrada'!M53</f>
        <v>0</v>
      </c>
    </row>
    <row r="29" spans="1:40" x14ac:dyDescent="0.35">
      <c r="AB29" s="12" t="s">
        <v>50</v>
      </c>
      <c r="AC29" s="12">
        <f>'Dados de Entrada'!B57-'Dados de Entrada'!B53</f>
        <v>0</v>
      </c>
      <c r="AD29" s="13" t="s">
        <v>50</v>
      </c>
      <c r="AE29" s="13">
        <f>'Dados de Entrada'!B57-'Dados de Entrada'!D53</f>
        <v>0</v>
      </c>
      <c r="AF29" s="14" t="s">
        <v>50</v>
      </c>
      <c r="AG29" s="14">
        <f>'Dados de Entrada'!B57-'Dados de Entrada'!F53</f>
        <v>0</v>
      </c>
      <c r="AI29" s="12" t="s">
        <v>50</v>
      </c>
      <c r="AJ29" s="12">
        <f>'Dados de Entrada'!I57-'Dados de Entrada'!I53</f>
        <v>0</v>
      </c>
      <c r="AK29" s="13" t="s">
        <v>50</v>
      </c>
      <c r="AL29" s="13">
        <f>'Dados de Entrada'!I57-'Dados de Entrada'!K53</f>
        <v>0</v>
      </c>
      <c r="AM29" s="14" t="s">
        <v>50</v>
      </c>
      <c r="AN29" s="14">
        <f>'Dados de Entrada'!I57-'Dados de Entrada'!M53</f>
        <v>0</v>
      </c>
    </row>
    <row r="30" spans="1:40" x14ac:dyDescent="0.35">
      <c r="AB30" s="12" t="s">
        <v>51</v>
      </c>
      <c r="AC30" s="12">
        <f>'Dados de Entrada'!D57-'Dados de Entrada'!B53</f>
        <v>0</v>
      </c>
      <c r="AD30" s="13" t="s">
        <v>51</v>
      </c>
      <c r="AE30" s="13">
        <f>'Dados de Entrada'!D57-'Dados de Entrada'!D53</f>
        <v>0</v>
      </c>
      <c r="AF30" s="14" t="s">
        <v>51</v>
      </c>
      <c r="AG30" s="14">
        <f>'Dados de Entrada'!D57-'Dados de Entrada'!F53</f>
        <v>0</v>
      </c>
      <c r="AI30" s="12" t="s">
        <v>51</v>
      </c>
      <c r="AJ30" s="12">
        <f>'Dados de Entrada'!K57-'Dados de Entrada'!I53</f>
        <v>0</v>
      </c>
      <c r="AK30" s="13" t="s">
        <v>51</v>
      </c>
      <c r="AL30" s="13">
        <f>'Dados de Entrada'!K57-'Dados de Entrada'!K53</f>
        <v>0</v>
      </c>
      <c r="AM30" s="14" t="s">
        <v>51</v>
      </c>
      <c r="AN30" s="14">
        <f>'Dados de Entrada'!K57-'Dados de Entrada'!M53</f>
        <v>0</v>
      </c>
    </row>
    <row r="31" spans="1:40" x14ac:dyDescent="0.35">
      <c r="AB31" s="12" t="s">
        <v>52</v>
      </c>
      <c r="AC31" s="12">
        <f>'Dados de Entrada'!F57-'Dados de Entrada'!B53</f>
        <v>0</v>
      </c>
      <c r="AD31" s="13" t="s">
        <v>52</v>
      </c>
      <c r="AE31" s="13">
        <f>'Dados de Entrada'!F57-'Dados de Entrada'!D53</f>
        <v>0</v>
      </c>
      <c r="AF31" s="14" t="s">
        <v>52</v>
      </c>
      <c r="AG31" s="14">
        <f>'Dados de Entrada'!F57-'Dados de Entrada'!F53</f>
        <v>0</v>
      </c>
      <c r="AI31" s="12" t="s">
        <v>52</v>
      </c>
      <c r="AJ31" s="12">
        <f>'Dados de Entrada'!M57-'Dados de Entrada'!I53</f>
        <v>0</v>
      </c>
      <c r="AK31" s="13" t="s">
        <v>52</v>
      </c>
      <c r="AL31" s="13">
        <f>'Dados de Entrada'!M57-'Dados de Entrada'!K53</f>
        <v>0</v>
      </c>
      <c r="AM31" s="14" t="s">
        <v>52</v>
      </c>
      <c r="AN31" s="14">
        <f>'Dados de Entrada'!M57-'Dados de Entrada'!M53</f>
        <v>0</v>
      </c>
    </row>
    <row r="32" spans="1:40" x14ac:dyDescent="0.35">
      <c r="AB32" s="10"/>
      <c r="AC32" s="10"/>
      <c r="AI32" s="10"/>
      <c r="AJ32" s="10"/>
    </row>
    <row r="33" spans="28:40" x14ac:dyDescent="0.35">
      <c r="AB33" s="89" t="s">
        <v>56</v>
      </c>
      <c r="AC33" s="89"/>
      <c r="AD33" s="60" t="s">
        <v>57</v>
      </c>
      <c r="AE33" s="60"/>
      <c r="AF33" s="87" t="s">
        <v>58</v>
      </c>
      <c r="AG33" s="87"/>
      <c r="AI33" s="89" t="s">
        <v>56</v>
      </c>
      <c r="AJ33" s="89"/>
      <c r="AK33" s="60" t="s">
        <v>57</v>
      </c>
      <c r="AL33" s="60"/>
      <c r="AM33" s="87" t="s">
        <v>58</v>
      </c>
      <c r="AN33" s="87"/>
    </row>
    <row r="34" spans="28:40" x14ac:dyDescent="0.35">
      <c r="AB34" s="12" t="s">
        <v>47</v>
      </c>
      <c r="AC34" s="12">
        <f>'Dados de Entrada'!B53-'Dados de Entrada'!B57</f>
        <v>0</v>
      </c>
      <c r="AD34" s="13" t="s">
        <v>47</v>
      </c>
      <c r="AE34" s="13">
        <f>'Dados de Entrada'!B53-'Dados de Entrada'!D57</f>
        <v>0</v>
      </c>
      <c r="AF34" s="14" t="s">
        <v>47</v>
      </c>
      <c r="AG34" s="14">
        <f>'Dados de Entrada'!B53-'Dados de Entrada'!F57</f>
        <v>0</v>
      </c>
      <c r="AI34" s="12" t="s">
        <v>47</v>
      </c>
      <c r="AJ34" s="12">
        <f>'Dados de Entrada'!I53-'Dados de Entrada'!I57</f>
        <v>0</v>
      </c>
      <c r="AK34" s="13" t="s">
        <v>47</v>
      </c>
      <c r="AL34" s="13">
        <f>'Dados de Entrada'!I53-'Dados de Entrada'!K57</f>
        <v>0</v>
      </c>
      <c r="AM34" s="14" t="s">
        <v>47</v>
      </c>
      <c r="AN34" s="14">
        <f>'Dados de Entrada'!I53-'Dados de Entrada'!M57</f>
        <v>0</v>
      </c>
    </row>
    <row r="35" spans="28:40" x14ac:dyDescent="0.35">
      <c r="AB35" s="12" t="s">
        <v>48</v>
      </c>
      <c r="AC35" s="12">
        <f>'Dados de Entrada'!D53-'Dados de Entrada'!B57</f>
        <v>0</v>
      </c>
      <c r="AD35" s="13" t="s">
        <v>48</v>
      </c>
      <c r="AE35" s="13">
        <f>'Dados de Entrada'!D53-'Dados de Entrada'!D57</f>
        <v>0</v>
      </c>
      <c r="AF35" s="14" t="s">
        <v>48</v>
      </c>
      <c r="AG35" s="14">
        <f>'Dados de Entrada'!D53-'Dados de Entrada'!F57</f>
        <v>0</v>
      </c>
      <c r="AI35" s="12" t="s">
        <v>48</v>
      </c>
      <c r="AJ35" s="12">
        <f>'Dados de Entrada'!K53-'Dados de Entrada'!I57</f>
        <v>0</v>
      </c>
      <c r="AK35" s="13" t="s">
        <v>48</v>
      </c>
      <c r="AL35" s="13">
        <f>'Dados de Entrada'!K53-'Dados de Entrada'!K57</f>
        <v>0</v>
      </c>
      <c r="AM35" s="14" t="s">
        <v>48</v>
      </c>
      <c r="AN35" s="14">
        <f>'Dados de Entrada'!K53-'Dados de Entrada'!M57</f>
        <v>0</v>
      </c>
    </row>
    <row r="36" spans="28:40" x14ac:dyDescent="0.35">
      <c r="AB36" s="12" t="s">
        <v>49</v>
      </c>
      <c r="AC36" s="12">
        <f>'Dados de Entrada'!F53-'Dados de Entrada'!B57</f>
        <v>0</v>
      </c>
      <c r="AD36" s="13" t="s">
        <v>49</v>
      </c>
      <c r="AE36" s="13">
        <f>'Dados de Entrada'!F53-'Dados de Entrada'!D57</f>
        <v>0</v>
      </c>
      <c r="AF36" s="14" t="s">
        <v>49</v>
      </c>
      <c r="AG36" s="14">
        <f>'Dados de Entrada'!F53-'Dados de Entrada'!F57</f>
        <v>0</v>
      </c>
      <c r="AI36" s="12" t="s">
        <v>49</v>
      </c>
      <c r="AJ36" s="12">
        <f>'Dados de Entrada'!M53-'Dados de Entrada'!I57</f>
        <v>0</v>
      </c>
      <c r="AK36" s="13" t="s">
        <v>49</v>
      </c>
      <c r="AL36" s="13">
        <f>'Dados de Entrada'!M53-'Dados de Entrada'!K57</f>
        <v>0</v>
      </c>
      <c r="AM36" s="14" t="s">
        <v>49</v>
      </c>
      <c r="AN36" s="14">
        <f>'Dados de Entrada'!M53-'Dados de Entrada'!M57</f>
        <v>0</v>
      </c>
    </row>
    <row r="37" spans="28:40" x14ac:dyDescent="0.35">
      <c r="AB37" s="12" t="s">
        <v>50</v>
      </c>
      <c r="AC37" s="12">
        <f>'Dados de Entrada'!B57-'Dados de Entrada'!B57</f>
        <v>0</v>
      </c>
      <c r="AD37" s="13" t="s">
        <v>50</v>
      </c>
      <c r="AE37" s="13">
        <f>'Dados de Entrada'!B57-'Dados de Entrada'!D57</f>
        <v>0</v>
      </c>
      <c r="AF37" s="14" t="s">
        <v>50</v>
      </c>
      <c r="AG37" s="14">
        <f>'Dados de Entrada'!B57-'Dados de Entrada'!F57</f>
        <v>0</v>
      </c>
      <c r="AI37" s="12" t="s">
        <v>50</v>
      </c>
      <c r="AJ37" s="12">
        <f>'Dados de Entrada'!I57-'Dados de Entrada'!I57</f>
        <v>0</v>
      </c>
      <c r="AK37" s="13" t="s">
        <v>50</v>
      </c>
      <c r="AL37" s="13">
        <f>'Dados de Entrada'!I57-'Dados de Entrada'!K57</f>
        <v>0</v>
      </c>
      <c r="AM37" s="14" t="s">
        <v>50</v>
      </c>
      <c r="AN37" s="14">
        <f>'Dados de Entrada'!I57-'Dados de Entrada'!M57</f>
        <v>0</v>
      </c>
    </row>
    <row r="38" spans="28:40" x14ac:dyDescent="0.35">
      <c r="AB38" s="12" t="s">
        <v>51</v>
      </c>
      <c r="AC38" s="12">
        <f>'Dados de Entrada'!D57-'Dados de Entrada'!B57</f>
        <v>0</v>
      </c>
      <c r="AD38" s="13" t="s">
        <v>51</v>
      </c>
      <c r="AE38" s="13">
        <f>'Dados de Entrada'!D57-'Dados de Entrada'!D57</f>
        <v>0</v>
      </c>
      <c r="AF38" s="14" t="s">
        <v>51</v>
      </c>
      <c r="AG38" s="14">
        <f>'Dados de Entrada'!D57-'Dados de Entrada'!F57</f>
        <v>0</v>
      </c>
      <c r="AI38" s="12" t="s">
        <v>51</v>
      </c>
      <c r="AJ38" s="12">
        <f>'Dados de Entrada'!K57-'Dados de Entrada'!I57</f>
        <v>0</v>
      </c>
      <c r="AK38" s="13" t="s">
        <v>51</v>
      </c>
      <c r="AL38" s="13">
        <f>'Dados de Entrada'!K57-'Dados de Entrada'!K57</f>
        <v>0</v>
      </c>
      <c r="AM38" s="14" t="s">
        <v>51</v>
      </c>
      <c r="AN38" s="14">
        <f>'Dados de Entrada'!K57-'Dados de Entrada'!M57</f>
        <v>0</v>
      </c>
    </row>
    <row r="39" spans="28:40" x14ac:dyDescent="0.35">
      <c r="AB39" s="12" t="s">
        <v>52</v>
      </c>
      <c r="AC39" s="12">
        <f>'Dados de Entrada'!F57-'Dados de Entrada'!B57</f>
        <v>0</v>
      </c>
      <c r="AD39" s="13" t="s">
        <v>52</v>
      </c>
      <c r="AE39" s="13">
        <f>'Dados de Entrada'!F57-'Dados de Entrada'!D57</f>
        <v>0</v>
      </c>
      <c r="AF39" s="14" t="s">
        <v>52</v>
      </c>
      <c r="AG39" s="14">
        <f>'Dados de Entrada'!F57-'Dados de Entrada'!F57</f>
        <v>0</v>
      </c>
      <c r="AI39" s="12" t="s">
        <v>52</v>
      </c>
      <c r="AJ39" s="12">
        <f>'Dados de Entrada'!M57-'Dados de Entrada'!I57</f>
        <v>0</v>
      </c>
      <c r="AK39" s="13" t="s">
        <v>52</v>
      </c>
      <c r="AL39" s="13">
        <f>'Dados de Entrada'!M57-'Dados de Entrada'!K57</f>
        <v>0</v>
      </c>
      <c r="AM39" s="14" t="s">
        <v>52</v>
      </c>
      <c r="AN39" s="14">
        <f>'Dados de Entrada'!M57-'Dados de Entrada'!M57</f>
        <v>0</v>
      </c>
    </row>
    <row r="41" spans="28:40" x14ac:dyDescent="0.35">
      <c r="AB41" s="88" t="s">
        <v>55</v>
      </c>
      <c r="AC41" s="88"/>
      <c r="AD41" s="88"/>
      <c r="AE41" s="88"/>
      <c r="AF41" s="88"/>
      <c r="AG41" s="88"/>
      <c r="AI41" s="88" t="s">
        <v>40</v>
      </c>
      <c r="AJ41" s="88"/>
      <c r="AK41" s="88"/>
      <c r="AL41" s="88"/>
      <c r="AM41" s="88"/>
      <c r="AN41" s="88"/>
    </row>
    <row r="42" spans="28:40" x14ac:dyDescent="0.35">
      <c r="AB42" s="7" t="str">
        <f>AB13</f>
        <v>Terminal B</v>
      </c>
      <c r="AC42" s="7" t="str">
        <f>AC13</f>
        <v>SE 2</v>
      </c>
      <c r="AI42" s="7" t="str">
        <f>AI13</f>
        <v xml:space="preserve">Terminal </v>
      </c>
      <c r="AJ42" s="7" t="str">
        <f>AJ13</f>
        <v>SE 2</v>
      </c>
    </row>
    <row r="43" spans="28:40" x14ac:dyDescent="0.35">
      <c r="AB43" s="89" t="s">
        <v>46</v>
      </c>
      <c r="AC43" s="89"/>
      <c r="AD43" s="60" t="s">
        <v>53</v>
      </c>
      <c r="AE43" s="60"/>
      <c r="AF43" s="87" t="s">
        <v>54</v>
      </c>
      <c r="AG43" s="87"/>
      <c r="AI43" s="89" t="s">
        <v>46</v>
      </c>
      <c r="AJ43" s="89"/>
      <c r="AK43" s="60" t="s">
        <v>53</v>
      </c>
      <c r="AL43" s="60"/>
      <c r="AM43" s="87" t="s">
        <v>54</v>
      </c>
      <c r="AN43" s="87"/>
    </row>
    <row r="44" spans="28:40" x14ac:dyDescent="0.35">
      <c r="AB44" s="12" t="s">
        <v>47</v>
      </c>
      <c r="AC44" s="12">
        <f>'Dados de Entrada'!B62-'Dados de Entrada'!B62</f>
        <v>0</v>
      </c>
      <c r="AD44" s="13" t="s">
        <v>47</v>
      </c>
      <c r="AE44" s="13">
        <f>'Dados de Entrada'!B62-'Dados de Entrada'!D62</f>
        <v>0</v>
      </c>
      <c r="AF44" s="14" t="s">
        <v>47</v>
      </c>
      <c r="AG44" s="14">
        <f>'Dados de Entrada'!B62-'Dados de Entrada'!F62</f>
        <v>0</v>
      </c>
      <c r="AI44" s="12" t="s">
        <v>47</v>
      </c>
      <c r="AJ44" s="12">
        <f>'Dados de Entrada'!I62-'Dados de Entrada'!I62</f>
        <v>0</v>
      </c>
      <c r="AK44" s="13" t="s">
        <v>47</v>
      </c>
      <c r="AL44" s="13">
        <f>'Dados de Entrada'!I62-'Dados de Entrada'!K62</f>
        <v>0</v>
      </c>
      <c r="AM44" s="14" t="s">
        <v>47</v>
      </c>
      <c r="AN44" s="14">
        <f>'Dados de Entrada'!I62-'Dados de Entrada'!M62</f>
        <v>0</v>
      </c>
    </row>
    <row r="45" spans="28:40" x14ac:dyDescent="0.35">
      <c r="AB45" s="12" t="s">
        <v>48</v>
      </c>
      <c r="AC45" s="12">
        <f>'Dados de Entrada'!D62-'Dados de Entrada'!B62</f>
        <v>0</v>
      </c>
      <c r="AD45" s="13" t="s">
        <v>48</v>
      </c>
      <c r="AE45" s="13">
        <f>'Dados de Entrada'!D62-'Dados de Entrada'!D62</f>
        <v>0</v>
      </c>
      <c r="AF45" s="14" t="s">
        <v>48</v>
      </c>
      <c r="AG45" s="14">
        <f>'Dados de Entrada'!D62-'Dados de Entrada'!F62</f>
        <v>0</v>
      </c>
      <c r="AI45" s="12" t="s">
        <v>48</v>
      </c>
      <c r="AJ45" s="12">
        <f>'Dados de Entrada'!K62-'Dados de Entrada'!I62</f>
        <v>0</v>
      </c>
      <c r="AK45" s="13" t="s">
        <v>48</v>
      </c>
      <c r="AL45" s="13">
        <f>'Dados de Entrada'!K62-'Dados de Entrada'!K62</f>
        <v>0</v>
      </c>
      <c r="AM45" s="14" t="s">
        <v>48</v>
      </c>
      <c r="AN45" s="14">
        <f>'Dados de Entrada'!K62-'Dados de Entrada'!M62</f>
        <v>0</v>
      </c>
    </row>
    <row r="46" spans="28:40" x14ac:dyDescent="0.35">
      <c r="AB46" s="12" t="s">
        <v>49</v>
      </c>
      <c r="AC46" s="12">
        <f>'Dados de Entrada'!F62-'Dados de Entrada'!B62</f>
        <v>0</v>
      </c>
      <c r="AD46" s="13" t="s">
        <v>49</v>
      </c>
      <c r="AE46" s="13">
        <f>'Dados de Entrada'!F62-'Dados de Entrada'!D62</f>
        <v>0</v>
      </c>
      <c r="AF46" s="14" t="s">
        <v>49</v>
      </c>
      <c r="AG46" s="14">
        <f>'Dados de Entrada'!F62-'Dados de Entrada'!F62</f>
        <v>0</v>
      </c>
      <c r="AI46" s="12" t="s">
        <v>49</v>
      </c>
      <c r="AJ46" s="12">
        <f>'Dados de Entrada'!M62-'Dados de Entrada'!I62</f>
        <v>0</v>
      </c>
      <c r="AK46" s="13" t="s">
        <v>49</v>
      </c>
      <c r="AL46" s="13">
        <f>'Dados de Entrada'!M62-'Dados de Entrada'!K62</f>
        <v>0</v>
      </c>
      <c r="AM46" s="14" t="s">
        <v>49</v>
      </c>
      <c r="AN46" s="14">
        <f>'Dados de Entrada'!M62-'Dados de Entrada'!M62</f>
        <v>0</v>
      </c>
    </row>
    <row r="47" spans="28:40" x14ac:dyDescent="0.35">
      <c r="AB47" s="12" t="s">
        <v>50</v>
      </c>
      <c r="AC47" s="12">
        <f>'Dados de Entrada'!B66-'Dados de Entrada'!B62</f>
        <v>0</v>
      </c>
      <c r="AD47" s="13" t="s">
        <v>50</v>
      </c>
      <c r="AE47" s="13">
        <f>'Dados de Entrada'!B66-'Dados de Entrada'!D62</f>
        <v>0</v>
      </c>
      <c r="AF47" s="14" t="s">
        <v>50</v>
      </c>
      <c r="AG47" s="14">
        <f>'Dados de Entrada'!B66-'Dados de Entrada'!F62</f>
        <v>0</v>
      </c>
      <c r="AI47" s="12" t="s">
        <v>50</v>
      </c>
      <c r="AJ47" s="12">
        <f>'Dados de Entrada'!I66-'Dados de Entrada'!I62</f>
        <v>0</v>
      </c>
      <c r="AK47" s="13" t="s">
        <v>50</v>
      </c>
      <c r="AL47" s="13">
        <f>'Dados de Entrada'!I66-'Dados de Entrada'!K62</f>
        <v>0</v>
      </c>
      <c r="AM47" s="14" t="s">
        <v>50</v>
      </c>
      <c r="AN47" s="14">
        <f>'Dados de Entrada'!I66-'Dados de Entrada'!M62</f>
        <v>0</v>
      </c>
    </row>
    <row r="48" spans="28:40" x14ac:dyDescent="0.35">
      <c r="AB48" s="12" t="s">
        <v>51</v>
      </c>
      <c r="AC48" s="12">
        <f>'Dados de Entrada'!D66-'Dados de Entrada'!B62</f>
        <v>0</v>
      </c>
      <c r="AD48" s="13" t="s">
        <v>51</v>
      </c>
      <c r="AE48" s="13">
        <f>'Dados de Entrada'!D66-'Dados de Entrada'!D62</f>
        <v>0</v>
      </c>
      <c r="AF48" s="14" t="s">
        <v>51</v>
      </c>
      <c r="AG48" s="14">
        <f>'Dados de Entrada'!D66-'Dados de Entrada'!F62</f>
        <v>0</v>
      </c>
      <c r="AI48" s="12" t="s">
        <v>51</v>
      </c>
      <c r="AJ48" s="12">
        <f>'Dados de Entrada'!K66-'Dados de Entrada'!I62</f>
        <v>0</v>
      </c>
      <c r="AK48" s="13" t="s">
        <v>51</v>
      </c>
      <c r="AL48" s="13">
        <f>'Dados de Entrada'!K66-'Dados de Entrada'!K62</f>
        <v>0</v>
      </c>
      <c r="AM48" s="14" t="s">
        <v>51</v>
      </c>
      <c r="AN48" s="14">
        <f>'Dados de Entrada'!K66-'Dados de Entrada'!M62</f>
        <v>0</v>
      </c>
    </row>
    <row r="49" spans="28:40" x14ac:dyDescent="0.35">
      <c r="AB49" s="12" t="s">
        <v>52</v>
      </c>
      <c r="AC49" s="12">
        <f>'Dados de Entrada'!F66-'Dados de Entrada'!B62</f>
        <v>0</v>
      </c>
      <c r="AD49" s="13" t="s">
        <v>52</v>
      </c>
      <c r="AE49" s="13">
        <f>'Dados de Entrada'!F66-'Dados de Entrada'!D62</f>
        <v>0</v>
      </c>
      <c r="AF49" s="14" t="s">
        <v>52</v>
      </c>
      <c r="AG49" s="14">
        <f>'Dados de Entrada'!F66-'Dados de Entrada'!F62</f>
        <v>0</v>
      </c>
      <c r="AI49" s="12" t="s">
        <v>52</v>
      </c>
      <c r="AJ49" s="12">
        <f>'Dados de Entrada'!M66-'Dados de Entrada'!I62</f>
        <v>0</v>
      </c>
      <c r="AK49" s="13" t="s">
        <v>52</v>
      </c>
      <c r="AL49" s="13">
        <f>'Dados de Entrada'!M66-'Dados de Entrada'!K62</f>
        <v>0</v>
      </c>
      <c r="AM49" s="14" t="s">
        <v>52</v>
      </c>
      <c r="AN49" s="14">
        <f>'Dados de Entrada'!M66-'Dados de Entrada'!M62</f>
        <v>0</v>
      </c>
    </row>
    <row r="50" spans="28:40" x14ac:dyDescent="0.35">
      <c r="AB50" s="7"/>
      <c r="AC50" s="7"/>
      <c r="AI50" s="7"/>
      <c r="AJ50" s="7"/>
    </row>
    <row r="51" spans="28:40" x14ac:dyDescent="0.35">
      <c r="AB51" s="89" t="s">
        <v>56</v>
      </c>
      <c r="AC51" s="89"/>
      <c r="AD51" s="60" t="s">
        <v>57</v>
      </c>
      <c r="AE51" s="60"/>
      <c r="AF51" s="87" t="s">
        <v>58</v>
      </c>
      <c r="AG51" s="87"/>
      <c r="AI51" s="89" t="s">
        <v>56</v>
      </c>
      <c r="AJ51" s="89"/>
      <c r="AK51" s="60" t="s">
        <v>57</v>
      </c>
      <c r="AL51" s="60"/>
      <c r="AM51" s="87" t="s">
        <v>58</v>
      </c>
      <c r="AN51" s="87"/>
    </row>
    <row r="52" spans="28:40" x14ac:dyDescent="0.35">
      <c r="AB52" s="12" t="s">
        <v>47</v>
      </c>
      <c r="AC52" s="12">
        <f>'Dados de Entrada'!B62-'Dados de Entrada'!B66</f>
        <v>0</v>
      </c>
      <c r="AD52" s="13" t="s">
        <v>47</v>
      </c>
      <c r="AE52" s="13">
        <f>'Dados de Entrada'!B62-'Dados de Entrada'!D66</f>
        <v>0</v>
      </c>
      <c r="AF52" s="14" t="s">
        <v>47</v>
      </c>
      <c r="AG52" s="14">
        <f>'Dados de Entrada'!B62-'Dados de Entrada'!F66</f>
        <v>0</v>
      </c>
      <c r="AI52" s="12" t="s">
        <v>47</v>
      </c>
      <c r="AJ52" s="12">
        <f>'Dados de Entrada'!I62-'Dados de Entrada'!I66</f>
        <v>0</v>
      </c>
      <c r="AK52" s="13" t="s">
        <v>47</v>
      </c>
      <c r="AL52" s="13">
        <f>'Dados de Entrada'!I62-'Dados de Entrada'!K66</f>
        <v>0</v>
      </c>
      <c r="AM52" s="14" t="s">
        <v>47</v>
      </c>
      <c r="AN52" s="14">
        <f>'Dados de Entrada'!I62-'Dados de Entrada'!M66</f>
        <v>0</v>
      </c>
    </row>
    <row r="53" spans="28:40" x14ac:dyDescent="0.35">
      <c r="AB53" s="12" t="s">
        <v>48</v>
      </c>
      <c r="AC53" s="12">
        <f>'Dados de Entrada'!D62-'Dados de Entrada'!B66</f>
        <v>0</v>
      </c>
      <c r="AD53" s="13" t="s">
        <v>48</v>
      </c>
      <c r="AE53" s="13">
        <f>'Dados de Entrada'!D62-'Dados de Entrada'!D66</f>
        <v>0</v>
      </c>
      <c r="AF53" s="14" t="s">
        <v>48</v>
      </c>
      <c r="AG53" s="14">
        <f>'Dados de Entrada'!D62-'Dados de Entrada'!F66</f>
        <v>0</v>
      </c>
      <c r="AI53" s="12" t="s">
        <v>48</v>
      </c>
      <c r="AJ53" s="12">
        <f>'Dados de Entrada'!K62-'Dados de Entrada'!I66</f>
        <v>0</v>
      </c>
      <c r="AK53" s="13" t="s">
        <v>48</v>
      </c>
      <c r="AL53" s="13">
        <f>'Dados de Entrada'!K62-'Dados de Entrada'!K66</f>
        <v>0</v>
      </c>
      <c r="AM53" s="14" t="s">
        <v>48</v>
      </c>
      <c r="AN53" s="14">
        <f>'Dados de Entrada'!K62-'Dados de Entrada'!M66</f>
        <v>0</v>
      </c>
    </row>
    <row r="54" spans="28:40" x14ac:dyDescent="0.35">
      <c r="AB54" s="12" t="s">
        <v>49</v>
      </c>
      <c r="AC54" s="12">
        <f>'Dados de Entrada'!F62-'Dados de Entrada'!B66</f>
        <v>0</v>
      </c>
      <c r="AD54" s="13" t="s">
        <v>49</v>
      </c>
      <c r="AE54" s="13">
        <f>'Dados de Entrada'!F62-'Dados de Entrada'!D66</f>
        <v>0</v>
      </c>
      <c r="AF54" s="14" t="s">
        <v>49</v>
      </c>
      <c r="AG54" s="14">
        <f>'Dados de Entrada'!F62-'Dados de Entrada'!F66</f>
        <v>0</v>
      </c>
      <c r="AI54" s="12" t="s">
        <v>49</v>
      </c>
      <c r="AJ54" s="12">
        <f>'Dados de Entrada'!M62-'Dados de Entrada'!I66</f>
        <v>0</v>
      </c>
      <c r="AK54" s="13" t="s">
        <v>49</v>
      </c>
      <c r="AL54" s="13">
        <f>'Dados de Entrada'!M62-'Dados de Entrada'!K66</f>
        <v>0</v>
      </c>
      <c r="AM54" s="14" t="s">
        <v>49</v>
      </c>
      <c r="AN54" s="14">
        <f>'Dados de Entrada'!M62-'Dados de Entrada'!M66</f>
        <v>0</v>
      </c>
    </row>
    <row r="55" spans="28:40" x14ac:dyDescent="0.35">
      <c r="AB55" s="12" t="s">
        <v>50</v>
      </c>
      <c r="AC55" s="12">
        <f>'Dados de Entrada'!B66-'Dados de Entrada'!B66</f>
        <v>0</v>
      </c>
      <c r="AD55" s="13" t="s">
        <v>50</v>
      </c>
      <c r="AE55" s="13">
        <f>'Dados de Entrada'!B66-'Dados de Entrada'!D66</f>
        <v>0</v>
      </c>
      <c r="AF55" s="14" t="s">
        <v>50</v>
      </c>
      <c r="AG55" s="14">
        <f>'Dados de Entrada'!B66-'Dados de Entrada'!F66</f>
        <v>0</v>
      </c>
      <c r="AI55" s="12" t="s">
        <v>50</v>
      </c>
      <c r="AJ55" s="12">
        <f>'Dados de Entrada'!I66-'Dados de Entrada'!I66</f>
        <v>0</v>
      </c>
      <c r="AK55" s="13" t="s">
        <v>50</v>
      </c>
      <c r="AL55" s="13">
        <f>'Dados de Entrada'!I66-'Dados de Entrada'!K66</f>
        <v>0</v>
      </c>
      <c r="AM55" s="14" t="s">
        <v>50</v>
      </c>
      <c r="AN55" s="14">
        <f>'Dados de Entrada'!I66-'Dados de Entrada'!M66</f>
        <v>0</v>
      </c>
    </row>
    <row r="56" spans="28:40" x14ac:dyDescent="0.35">
      <c r="AB56" s="12" t="s">
        <v>51</v>
      </c>
      <c r="AC56" s="12">
        <f>'Dados de Entrada'!D66-'Dados de Entrada'!B66</f>
        <v>0</v>
      </c>
      <c r="AD56" s="13" t="s">
        <v>51</v>
      </c>
      <c r="AE56" s="13">
        <f>'Dados de Entrada'!D66-'Dados de Entrada'!D66</f>
        <v>0</v>
      </c>
      <c r="AF56" s="14" t="s">
        <v>51</v>
      </c>
      <c r="AG56" s="14">
        <f>'Dados de Entrada'!D66-'Dados de Entrada'!F66</f>
        <v>0</v>
      </c>
      <c r="AI56" s="12" t="s">
        <v>51</v>
      </c>
      <c r="AJ56" s="12">
        <f>'Dados de Entrada'!K66-'Dados de Entrada'!I66</f>
        <v>0</v>
      </c>
      <c r="AK56" s="13" t="s">
        <v>51</v>
      </c>
      <c r="AL56" s="13">
        <f>'Dados de Entrada'!K66-'Dados de Entrada'!K66</f>
        <v>0</v>
      </c>
      <c r="AM56" s="14" t="s">
        <v>51</v>
      </c>
      <c r="AN56" s="14">
        <f>'Dados de Entrada'!K66-'Dados de Entrada'!M66</f>
        <v>0</v>
      </c>
    </row>
    <row r="57" spans="28:40" x14ac:dyDescent="0.35">
      <c r="AB57" s="12" t="s">
        <v>52</v>
      </c>
      <c r="AC57" s="12">
        <f>'Dados de Entrada'!F66-'Dados de Entrada'!B66</f>
        <v>0</v>
      </c>
      <c r="AD57" s="13" t="s">
        <v>52</v>
      </c>
      <c r="AE57" s="13">
        <f>'Dados de Entrada'!F66-'Dados de Entrada'!D66</f>
        <v>0</v>
      </c>
      <c r="AF57" s="14" t="s">
        <v>52</v>
      </c>
      <c r="AG57" s="14">
        <f>'Dados de Entrada'!F66-'Dados de Entrada'!F66</f>
        <v>0</v>
      </c>
      <c r="AI57" s="12" t="s">
        <v>52</v>
      </c>
      <c r="AJ57" s="12">
        <f>'Dados de Entrada'!M66-'Dados de Entrada'!I66</f>
        <v>0</v>
      </c>
      <c r="AK57" s="13" t="s">
        <v>52</v>
      </c>
      <c r="AL57" s="13">
        <f>'Dados de Entrada'!M66-'Dados de Entrada'!K66</f>
        <v>0</v>
      </c>
      <c r="AM57" s="14" t="s">
        <v>52</v>
      </c>
      <c r="AN57" s="14">
        <f>'Dados de Entrada'!M66-'Dados de Entrada'!M66</f>
        <v>0</v>
      </c>
    </row>
  </sheetData>
  <sheetProtection password="CC3D" sheet="1" objects="1" scenarios="1"/>
  <mergeCells count="80">
    <mergeCell ref="H16:I16"/>
    <mergeCell ref="J16:K16"/>
    <mergeCell ref="L16:M16"/>
    <mergeCell ref="H3:I3"/>
    <mergeCell ref="J3:K3"/>
    <mergeCell ref="L3:M3"/>
    <mergeCell ref="H12:I12"/>
    <mergeCell ref="J12:K12"/>
    <mergeCell ref="L12:M12"/>
    <mergeCell ref="H7:I7"/>
    <mergeCell ref="J7:K7"/>
    <mergeCell ref="L7:M7"/>
    <mergeCell ref="A12:B12"/>
    <mergeCell ref="C12:D12"/>
    <mergeCell ref="E12:F12"/>
    <mergeCell ref="A16:B16"/>
    <mergeCell ref="C16:D16"/>
    <mergeCell ref="E16:F16"/>
    <mergeCell ref="A3:B3"/>
    <mergeCell ref="C3:D3"/>
    <mergeCell ref="E3:F3"/>
    <mergeCell ref="A7:B7"/>
    <mergeCell ref="C7:D7"/>
    <mergeCell ref="E7:F7"/>
    <mergeCell ref="AB3:AG3"/>
    <mergeCell ref="AI3:AN3"/>
    <mergeCell ref="AB5:AC5"/>
    <mergeCell ref="AD5:AE5"/>
    <mergeCell ref="AF5:AG5"/>
    <mergeCell ref="AI5:AJ5"/>
    <mergeCell ref="AK5:AL5"/>
    <mergeCell ref="AM5:AN5"/>
    <mergeCell ref="AM9:AN9"/>
    <mergeCell ref="AB14:AC14"/>
    <mergeCell ref="AD14:AE14"/>
    <mergeCell ref="AF14:AG14"/>
    <mergeCell ref="AI14:AJ14"/>
    <mergeCell ref="AK14:AL14"/>
    <mergeCell ref="AM14:AN14"/>
    <mergeCell ref="AB9:AC9"/>
    <mergeCell ref="AD9:AE9"/>
    <mergeCell ref="AF9:AG9"/>
    <mergeCell ref="AI9:AJ9"/>
    <mergeCell ref="AK9:AL9"/>
    <mergeCell ref="AM18:AN18"/>
    <mergeCell ref="AB25:AC25"/>
    <mergeCell ref="AD25:AE25"/>
    <mergeCell ref="AF25:AG25"/>
    <mergeCell ref="AB23:AG23"/>
    <mergeCell ref="AB18:AC18"/>
    <mergeCell ref="AD18:AE18"/>
    <mergeCell ref="AF18:AG18"/>
    <mergeCell ref="AI18:AJ18"/>
    <mergeCell ref="AK18:AL18"/>
    <mergeCell ref="AB33:AC33"/>
    <mergeCell ref="AD33:AE33"/>
    <mergeCell ref="AF33:AG33"/>
    <mergeCell ref="AI23:AN23"/>
    <mergeCell ref="AI25:AJ25"/>
    <mergeCell ref="AK25:AL25"/>
    <mergeCell ref="AM25:AN25"/>
    <mergeCell ref="AI33:AJ33"/>
    <mergeCell ref="AK33:AL33"/>
    <mergeCell ref="AM33:AN33"/>
    <mergeCell ref="AM51:AN51"/>
    <mergeCell ref="A1:D1"/>
    <mergeCell ref="H1:K1"/>
    <mergeCell ref="AB51:AC51"/>
    <mergeCell ref="AD51:AE51"/>
    <mergeCell ref="AF51:AG51"/>
    <mergeCell ref="AI51:AJ51"/>
    <mergeCell ref="AK51:AL51"/>
    <mergeCell ref="AB41:AG41"/>
    <mergeCell ref="AI41:AN41"/>
    <mergeCell ref="AB43:AC43"/>
    <mergeCell ref="AD43:AE43"/>
    <mergeCell ref="AF43:AG43"/>
    <mergeCell ref="AI43:AJ43"/>
    <mergeCell ref="AK43:AL43"/>
    <mergeCell ref="AM43:AN43"/>
  </mergeCells>
  <dataValidations count="1">
    <dataValidation type="list" allowBlank="1" showInputMessage="1" showErrorMessage="1" sqref="O2 O5" xr:uid="{00000000-0002-0000-0100-000000000000}">
      <formula1>$Z$2:$Z$7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 de Entrada</vt:lpstr>
      <vt:lpstr>Visualização dos Fasores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2022-08-12T13:48:47Z</dcterms:modified>
</cp:coreProperties>
</file>